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500" windowWidth="28800" windowHeight="17500" tabRatio="500" activeTab="1"/>
  </bookViews>
  <sheets>
    <sheet name="Explanation &amp; FAQs" sheetId="1" r:id="rId1"/>
    <sheet name="Industry Averages" sheetId="2" r:id="rId2"/>
    <sheet name="Input Choices" sheetId="3" r:id="rId3"/>
  </sheets>
  <definedNames>
    <definedName name="_xlnm.Print_Area" localSheetId="1">'Industry Averages'!$A$10:$H$106</definedName>
    <definedName name="_xlnm.Print_Titles" localSheetId="1">'Industry Averages'!$10:$10</definedName>
  </definedNames>
  <calcPr fullCalcOnLoad="1" iterate="1" iterateCount="100" iterateDelta="0.001"/>
</workbook>
</file>

<file path=xl/sharedStrings.xml><?xml version="1.0" encoding="utf-8"?>
<sst xmlns="http://schemas.openxmlformats.org/spreadsheetml/2006/main" count="172" uniqueCount="167">
  <si>
    <t>Advertising</t>
  </si>
  <si>
    <t>Aerospace/Defense</t>
  </si>
  <si>
    <t>Air Transport</t>
  </si>
  <si>
    <t>Apparel</t>
  </si>
  <si>
    <t>Auto Parts</t>
  </si>
  <si>
    <t>Building Materials</t>
  </si>
  <si>
    <t>Cable TV</t>
  </si>
  <si>
    <t>Chemical (Basic)</t>
  </si>
  <si>
    <t>Chemical (Diversified)</t>
  </si>
  <si>
    <t>Chemical (Specialty)</t>
  </si>
  <si>
    <t>Computers/Peripherals</t>
  </si>
  <si>
    <t>Electrical Equipment</t>
  </si>
  <si>
    <t>Entertainment</t>
  </si>
  <si>
    <t>Food Processing</t>
  </si>
  <si>
    <t>Furn/Home Furnishings</t>
  </si>
  <si>
    <t>Homebuilding</t>
  </si>
  <si>
    <t>Hotel/Gaming</t>
  </si>
  <si>
    <t>Household Products</t>
  </si>
  <si>
    <t>Information Services</t>
  </si>
  <si>
    <t>Insurance (Life)</t>
  </si>
  <si>
    <t>Insurance (Prop/Cas.)</t>
  </si>
  <si>
    <t>Machinery</t>
  </si>
  <si>
    <t>Oil/Gas Distribution</t>
  </si>
  <si>
    <t>Oilfield Svcs/Equip.</t>
  </si>
  <si>
    <t>Packaging &amp; Container</t>
  </si>
  <si>
    <t>Paper/Forest Products</t>
  </si>
  <si>
    <t>Power</t>
  </si>
  <si>
    <t>Precious Metals</t>
  </si>
  <si>
    <t>R.E.I.T.</t>
  </si>
  <si>
    <t>Recreation</t>
  </si>
  <si>
    <t>Reinsurance</t>
  </si>
  <si>
    <t>Semiconductor</t>
  </si>
  <si>
    <t>Semiconductor Equip</t>
  </si>
  <si>
    <t>Shoe</t>
  </si>
  <si>
    <t>Steel</t>
  </si>
  <si>
    <t>Telecom. Equipment</t>
  </si>
  <si>
    <t>Telecom. Services</t>
  </si>
  <si>
    <t>Tobacco</t>
  </si>
  <si>
    <t>Trucking</t>
  </si>
  <si>
    <t>Date updated:</t>
  </si>
  <si>
    <t>HiLo Risk</t>
  </si>
  <si>
    <t>Standard deviation of equity</t>
  </si>
  <si>
    <t>Number of firms</t>
  </si>
  <si>
    <t xml:space="preserve">Beta </t>
  </si>
  <si>
    <t>D/E Ratio</t>
  </si>
  <si>
    <t>Cash/Firm value</t>
  </si>
  <si>
    <t>Auto &amp; Truck</t>
  </si>
  <si>
    <t>Bank (Money Center)</t>
  </si>
  <si>
    <t>Banks (Regional)</t>
  </si>
  <si>
    <t>Beverage (Alcoholic)</t>
  </si>
  <si>
    <t>Beverage (Soft)</t>
  </si>
  <si>
    <t>Broadcasting</t>
  </si>
  <si>
    <t>Brokerage &amp; Investment Banking</t>
  </si>
  <si>
    <t>Business &amp; Consumer Services</t>
  </si>
  <si>
    <t>Coal &amp; Related Energy</t>
  </si>
  <si>
    <t>Computer Services</t>
  </si>
  <si>
    <t>Construction Supplies</t>
  </si>
  <si>
    <t>Diversified</t>
  </si>
  <si>
    <t>Drugs (Biotechnology)</t>
  </si>
  <si>
    <t>Drugs (Pharmaceutical)</t>
  </si>
  <si>
    <t>Education</t>
  </si>
  <si>
    <t>Electronics (Consumer &amp; Office)</t>
  </si>
  <si>
    <t>Electronics (General)</t>
  </si>
  <si>
    <t>Engineering/Construction</t>
  </si>
  <si>
    <t>Environmental &amp; Waste Services</t>
  </si>
  <si>
    <t>Farming/Agriculture</t>
  </si>
  <si>
    <t>Financial Svcs. (Non-bank &amp; Insurance)</t>
  </si>
  <si>
    <t>Food Wholesalers</t>
  </si>
  <si>
    <t>Green &amp; Renewable Energy</t>
  </si>
  <si>
    <t>Healthcare Products</t>
  </si>
  <si>
    <t>Healthcare Support Services</t>
  </si>
  <si>
    <t>Heathcare Information and Technology</t>
  </si>
  <si>
    <t>Hospitals/Healthcare Facilities</t>
  </si>
  <si>
    <t>Insurance (General)</t>
  </si>
  <si>
    <t>Investments &amp; Asset Management</t>
  </si>
  <si>
    <t>Metals &amp; Mining</t>
  </si>
  <si>
    <t>Office Equipment &amp; Services</t>
  </si>
  <si>
    <t>Oil/Gas (Integrated)</t>
  </si>
  <si>
    <t>Oil/Gas (Production and Exploration)</t>
  </si>
  <si>
    <t>Real Estate (Development)</t>
  </si>
  <si>
    <t>Real Estate (General/Diversified)</t>
  </si>
  <si>
    <t>Real Estate (Operations &amp; Services)</t>
  </si>
  <si>
    <t>Restaurant/Dining</t>
  </si>
  <si>
    <t>Retail (Automotive)</t>
  </si>
  <si>
    <t>Retail (Building Supply)</t>
  </si>
  <si>
    <t>Retail (Distributors)</t>
  </si>
  <si>
    <t>Retail (General)</t>
  </si>
  <si>
    <t>Retail (Grocery and Food)</t>
  </si>
  <si>
    <t>Retail (Online)</t>
  </si>
  <si>
    <t>Retail (Special Lines)</t>
  </si>
  <si>
    <t>Rubber&amp; Tires</t>
  </si>
  <si>
    <t>Shipbuilding &amp; Marine</t>
  </si>
  <si>
    <t>Software (Entertainment)</t>
  </si>
  <si>
    <t>Software (Internet)</t>
  </si>
  <si>
    <t>Software (System &amp; Application)</t>
  </si>
  <si>
    <t>Telecom (Wireless)</t>
  </si>
  <si>
    <t>Transportation</t>
  </si>
  <si>
    <t>Transportation (Railroads)</t>
  </si>
  <si>
    <t>Utility (General)</t>
  </si>
  <si>
    <t>Utility (Water)</t>
  </si>
  <si>
    <t>Companies in each industry:</t>
  </si>
  <si>
    <t>Variable definitions:</t>
  </si>
  <si>
    <t>Data website:</t>
  </si>
  <si>
    <t>Created by:</t>
  </si>
  <si>
    <t>Home Page:</t>
  </si>
  <si>
    <t>http://www.damodaran.com</t>
  </si>
  <si>
    <t>Aswath Damodaran, adamodar@stern.nyu.edu</t>
  </si>
  <si>
    <t>What is this data?</t>
  </si>
  <si>
    <t>Beta, Unlevered beta and other risk measures</t>
  </si>
  <si>
    <t>Global</t>
  </si>
  <si>
    <t>Industry Name</t>
  </si>
  <si>
    <t>Standard deviation in operating income (last 10 years)</t>
  </si>
  <si>
    <t>Publishing &amp; Newspapers</t>
  </si>
  <si>
    <t>Total Market (without financials)</t>
  </si>
  <si>
    <t>Do you want to use marginal or effective tax rates in unlevering betas?</t>
  </si>
  <si>
    <t>Marginal</t>
  </si>
  <si>
    <t>If marginal tax rate, enter the marginal tax rate to use</t>
  </si>
  <si>
    <t>Effective</t>
  </si>
  <si>
    <t>Effective Tax rate</t>
  </si>
  <si>
    <t>Notes</t>
  </si>
  <si>
    <t>if you are looking for a pure-play beta, i.e., a beta for a  business, the unlevered beta corrected for cash is your best bet. Since even sector betas can move over time, I have also reported the average of the this sector beta across time in the last column. This number, for obvious reasons, is less likely to be volatile over time.</t>
  </si>
  <si>
    <t>Unlevered beta corrected for cash - Over time</t>
  </si>
  <si>
    <t>YouTube Video explaining estimation choices and process.</t>
  </si>
  <si>
    <t>End Game</t>
  </si>
  <si>
    <t xml:space="preserve">To estimate pure play betas by business, to use in estimating a bottom up beta for a project or a company. </t>
  </si>
  <si>
    <t>Variable</t>
  </si>
  <si>
    <t>Explanation</t>
  </si>
  <si>
    <t>Why?</t>
  </si>
  <si>
    <t>Number of firms in the indusry grouping.</t>
  </si>
  <si>
    <t>Law of large numbers?</t>
  </si>
  <si>
    <t>Beta</t>
  </si>
  <si>
    <t>Simple average across firms of each firm's  beta, taken as a weighted average of 2-year and 5-year weekly return regression betas, with 2-year betas weighted 2/3rds. If the company has only a 2-year beta, it is used.</t>
  </si>
  <si>
    <t>I average the 2-year and 5-year betas, to remove some noise at the company level, and then take the simple average to remove even more. I don't use weighted averages, since that will make each sector's beta converge on its largest company or companies.</t>
  </si>
  <si>
    <t>Total debt, including lease debt/ Market Value of equity. I aggregate each number across the firms and then compute the aggregate debt to equity ratio.</t>
  </si>
  <si>
    <t>My definition of debt for all things cost of capital. I have always treated lease commitments as debt. Now the accountants will as well.</t>
  </si>
  <si>
    <t>Effective Tax Rate</t>
  </si>
  <si>
    <t>Effective tax rate in the most recxent 12 months.</t>
  </si>
  <si>
    <t>I need a tax rate.</t>
  </si>
  <si>
    <t>Unlevered Beta</t>
  </si>
  <si>
    <r>
      <rPr>
        <b/>
        <sz val="12"/>
        <color indexed="8"/>
        <rFont val="Calibri"/>
        <family val="2"/>
      </rPr>
      <t>Beta/ (1+ (1-tax rate) (D/E))</t>
    </r>
    <r>
      <rPr>
        <sz val="12"/>
        <color theme="1"/>
        <rFont val="Calibri"/>
        <family val="2"/>
      </rPr>
      <t xml:space="preserve">. You can use either a marginal or effective tax rate as your option. </t>
    </r>
  </si>
  <si>
    <t>Interest saves you taxes at the margin. You should generally use a marginal tax rate, but if you have a multinational facing different marginal tax rates in different regions, you may use effective instead,</t>
  </si>
  <si>
    <t>Cash/Firm Value</t>
  </si>
  <si>
    <t>Cash &amp; Marketable Securities/ (Market Value of Equity + Total Debt, including lease debt. Aggregated across companies first ans then computed.</t>
  </si>
  <si>
    <t xml:space="preserve">Cash is usualy invested in liquid, close to riskless investments and has a beta close to zero. </t>
  </si>
  <si>
    <t>Unlevered Beta corrected for cash</t>
  </si>
  <si>
    <r>
      <rPr>
        <b/>
        <sz val="12"/>
        <color indexed="8"/>
        <rFont val="Calibri"/>
        <family val="2"/>
      </rPr>
      <t>Unlevered Beta/ (1- Cash/Firm Vaue</t>
    </r>
    <r>
      <rPr>
        <sz val="12"/>
        <color theme="1"/>
        <rFont val="Calibri"/>
        <family val="2"/>
      </rPr>
      <t>). Cash has a beta of zero. With this calculation, I remove its effect to get a pure play beta.</t>
    </r>
  </si>
  <si>
    <t>The standard unlevered beta is an unlevered beta for the company. If the company holds a large amount of cash, you need to remove it from the calculation to get a beta for just the business.</t>
  </si>
  <si>
    <t>Simple average of (High Price for year - Low Price/ (High Price + Low Price). It is a non-parametric and simple measure of price risk.</t>
  </si>
  <si>
    <t>If you don't like making distributional assumptions and want a simple range-based measure of risk…</t>
  </si>
  <si>
    <t>Standard deviation (equity)</t>
  </si>
  <si>
    <t>Simple average across firms of each firm's standard deviation in stock prices in the prior 2 years, using weekly returns.</t>
  </si>
  <si>
    <t>This is the total risk. Beta measures only the portion of this standard deviation that is market-related.</t>
  </si>
  <si>
    <t>Standard deviation (operating income)</t>
  </si>
  <si>
    <t>Simple average across firms of each firm's coefficient of variation in annual operating income over prior 10 years. (Coefficient of variation is standard deviation divided by average operating income over the period)</t>
  </si>
  <si>
    <t>If you don't like price-based measures of risk, preferring something more intrinsic, this may be your preferred measure of risk. (Since operating income levels vary widely across firms, I used the coefficient of variation.)</t>
  </si>
  <si>
    <t>Total Market</t>
  </si>
  <si>
    <t>2018</t>
  </si>
  <si>
    <t>2019</t>
  </si>
  <si>
    <t>2020</t>
  </si>
  <si>
    <t>https://www.stern.nyu.edu/~adamodar/New_Home_Page/data.html</t>
  </si>
  <si>
    <t>https://www.stern.nyu.edu/~adamodar/pc/datasets/indname.xls</t>
  </si>
  <si>
    <t>https://www.stern.nyu.edu/~adamodar/New_Home_Page/datafile/variable.htm</t>
  </si>
  <si>
    <t>Unlevered beta</t>
  </si>
  <si>
    <t>Unlevered beta corrected for cash</t>
  </si>
  <si>
    <t>NA</t>
  </si>
  <si>
    <t>2021</t>
  </si>
  <si>
    <t>Average (2018-22)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</si>
</sst>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s>
  <fonts count="53">
    <font>
      <sz val="12"/>
      <color theme="1"/>
      <name val="Calibri"/>
      <family val="2"/>
    </font>
    <font>
      <sz val="12"/>
      <color indexed="8"/>
      <name val="Calibri"/>
      <family val="2"/>
    </font>
    <font>
      <sz val="8"/>
      <name val="Calibri"/>
      <family val="2"/>
    </font>
    <font>
      <i/>
      <sz val="10"/>
      <name val="Verdana"/>
      <family val="2"/>
    </font>
    <font>
      <b/>
      <sz val="12"/>
      <color indexed="8"/>
      <name val="Calibri"/>
      <family val="2"/>
    </font>
    <font>
      <sz val="13"/>
      <name val="Lucida Grande"/>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14"/>
      <color indexed="8"/>
      <name val="Calibri"/>
      <family val="2"/>
    </font>
    <font>
      <b/>
      <i/>
      <sz val="10"/>
      <color indexed="8"/>
      <name val="Verdana"/>
      <family val="2"/>
    </font>
    <font>
      <i/>
      <sz val="10"/>
      <color indexed="8"/>
      <name val="Verdana"/>
      <family val="2"/>
    </font>
    <font>
      <i/>
      <sz val="12"/>
      <color indexed="8"/>
      <name val="Calibri"/>
      <family val="2"/>
    </font>
    <font>
      <sz val="12"/>
      <name val="Calibri"/>
      <family val="2"/>
    </font>
    <font>
      <b/>
      <i/>
      <sz val="12"/>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Calibri"/>
      <family val="2"/>
    </font>
    <font>
      <sz val="14"/>
      <color theme="1"/>
      <name val="Calibri"/>
      <family val="2"/>
    </font>
    <font>
      <b/>
      <i/>
      <sz val="10"/>
      <color theme="1"/>
      <name val="Verdana"/>
      <family val="2"/>
    </font>
    <font>
      <i/>
      <sz val="10"/>
      <color theme="1"/>
      <name val="Verdana"/>
      <family val="2"/>
    </font>
    <font>
      <b/>
      <i/>
      <sz val="12"/>
      <color theme="1"/>
      <name val="Calibri"/>
      <family val="2"/>
    </font>
    <font>
      <i/>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color indexed="63"/>
      </top>
      <bottom style="thin"/>
    </border>
    <border>
      <left style="medium"/>
      <right style="thin"/>
      <top>
        <color indexed="63"/>
      </top>
      <bottom>
        <color indexed="63"/>
      </bottom>
    </border>
    <border>
      <left style="medium"/>
      <right style="medium"/>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rgb="FF000000"/>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color rgb="FF000000"/>
      </right>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color rgb="FF000000"/>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Font="1" applyAlignment="1">
      <alignment/>
    </xf>
    <xf numFmtId="0" fontId="0" fillId="0" borderId="10" xfId="0" applyBorder="1" applyAlignment="1">
      <alignment horizontal="center"/>
    </xf>
    <xf numFmtId="2" fontId="0" fillId="0" borderId="10" xfId="0" applyNumberFormat="1" applyBorder="1" applyAlignment="1">
      <alignment horizontal="center"/>
    </xf>
    <xf numFmtId="0" fontId="45" fillId="0" borderId="0" xfId="0" applyFont="1" applyAlignment="1">
      <alignment/>
    </xf>
    <xf numFmtId="10" fontId="0" fillId="0" borderId="10" xfId="0" applyNumberFormat="1" applyBorder="1" applyAlignment="1">
      <alignment horizontal="center"/>
    </xf>
    <xf numFmtId="172" fontId="0" fillId="0" borderId="10" xfId="0" applyNumberFormat="1" applyBorder="1" applyAlignment="1">
      <alignment horizontal="center"/>
    </xf>
    <xf numFmtId="0" fontId="47" fillId="33" borderId="11" xfId="0" applyFont="1" applyFill="1" applyBorder="1" applyAlignment="1">
      <alignment horizontal="left"/>
    </xf>
    <xf numFmtId="0" fontId="47" fillId="33" borderId="12" xfId="0" applyFont="1" applyFill="1" applyBorder="1" applyAlignment="1">
      <alignment horizontal="left"/>
    </xf>
    <xf numFmtId="0" fontId="47" fillId="33" borderId="13" xfId="0" applyFont="1" applyFill="1" applyBorder="1" applyAlignment="1">
      <alignment horizontal="left"/>
    </xf>
    <xf numFmtId="0" fontId="0" fillId="0" borderId="0" xfId="0" applyAlignment="1">
      <alignment horizontal="left"/>
    </xf>
    <xf numFmtId="0" fontId="0" fillId="0" borderId="0" xfId="0" applyAlignment="1">
      <alignment wrapText="1"/>
    </xf>
    <xf numFmtId="0" fontId="39" fillId="33" borderId="0" xfId="53" applyFill="1" applyBorder="1" applyAlignment="1">
      <alignment horizontal="left"/>
    </xf>
    <xf numFmtId="0" fontId="0" fillId="0" borderId="0" xfId="0" applyAlignment="1">
      <alignment horizontal="center"/>
    </xf>
    <xf numFmtId="2" fontId="0" fillId="0" borderId="0" xfId="0" applyNumberFormat="1" applyAlignment="1">
      <alignment horizontal="center"/>
    </xf>
    <xf numFmtId="0" fontId="0" fillId="34" borderId="10" xfId="0" applyFill="1" applyBorder="1" applyAlignment="1">
      <alignment horizontal="center"/>
    </xf>
    <xf numFmtId="10" fontId="0" fillId="34" borderId="10" xfId="0" applyNumberFormat="1" applyFill="1" applyBorder="1" applyAlignment="1">
      <alignment horizontal="center"/>
    </xf>
    <xf numFmtId="2" fontId="0" fillId="0" borderId="0" xfId="0" applyNumberFormat="1" applyAlignment="1">
      <alignment/>
    </xf>
    <xf numFmtId="2" fontId="45" fillId="0" borderId="0" xfId="0" applyNumberFormat="1" applyFont="1" applyAlignment="1">
      <alignment/>
    </xf>
    <xf numFmtId="2" fontId="3" fillId="0" borderId="10" xfId="0" applyNumberFormat="1" applyFont="1" applyBorder="1" applyAlignment="1">
      <alignment horizontal="center" wrapText="1"/>
    </xf>
    <xf numFmtId="0" fontId="0" fillId="0" borderId="10" xfId="0" applyBorder="1" applyAlignment="1">
      <alignment/>
    </xf>
    <xf numFmtId="0" fontId="48" fillId="0" borderId="14" xfId="0" applyFont="1" applyBorder="1" applyAlignment="1">
      <alignment vertical="center"/>
    </xf>
    <xf numFmtId="0" fontId="48" fillId="0" borderId="14" xfId="0" applyFont="1" applyBorder="1" applyAlignment="1">
      <alignment wrapText="1"/>
    </xf>
    <xf numFmtId="0" fontId="0" fillId="0" borderId="0" xfId="0" applyAlignment="1">
      <alignment vertical="top" wrapText="1"/>
    </xf>
    <xf numFmtId="0" fontId="45" fillId="0" borderId="10" xfId="0" applyFont="1" applyBorder="1" applyAlignment="1">
      <alignment/>
    </xf>
    <xf numFmtId="0" fontId="45" fillId="0" borderId="10" xfId="0" applyFont="1" applyBorder="1" applyAlignment="1">
      <alignment vertical="top" wrapText="1"/>
    </xf>
    <xf numFmtId="0" fontId="46" fillId="0" borderId="10" xfId="0" applyFont="1" applyBorder="1" applyAlignment="1">
      <alignment vertical="center"/>
    </xf>
    <xf numFmtId="0" fontId="0" fillId="0" borderId="10" xfId="0" applyBorder="1" applyAlignment="1">
      <alignment vertical="top" wrapText="1"/>
    </xf>
    <xf numFmtId="0" fontId="0" fillId="0" borderId="10" xfId="0" applyBorder="1" applyAlignment="1">
      <alignment vertical="top"/>
    </xf>
    <xf numFmtId="0" fontId="45" fillId="0" borderId="0" xfId="0" applyFont="1" applyAlignment="1">
      <alignment horizontal="center"/>
    </xf>
    <xf numFmtId="0" fontId="49" fillId="0" borderId="0" xfId="0" applyFont="1" applyAlignment="1">
      <alignment horizontal="center"/>
    </xf>
    <xf numFmtId="0" fontId="50" fillId="0" borderId="0" xfId="0" applyFont="1" applyAlignment="1">
      <alignment horizontal="center"/>
    </xf>
    <xf numFmtId="0" fontId="3" fillId="0" borderId="10" xfId="0" applyFont="1" applyBorder="1" applyAlignment="1">
      <alignment wrapText="1"/>
    </xf>
    <xf numFmtId="0" fontId="3" fillId="0" borderId="10" xfId="0" applyFont="1" applyBorder="1" applyAlignment="1">
      <alignment horizontal="center" wrapText="1"/>
    </xf>
    <xf numFmtId="10" fontId="3" fillId="0" borderId="10" xfId="59" applyNumberFormat="1" applyFont="1" applyBorder="1" applyAlignment="1">
      <alignment horizontal="center" wrapText="1"/>
    </xf>
    <xf numFmtId="10" fontId="0" fillId="0" borderId="10" xfId="59" applyNumberFormat="1" applyFont="1" applyBorder="1" applyAlignment="1">
      <alignment horizontal="center"/>
    </xf>
    <xf numFmtId="2" fontId="3" fillId="0" borderId="15" xfId="0" applyNumberFormat="1" applyFont="1" applyBorder="1" applyAlignment="1">
      <alignment horizontal="center" wrapText="1"/>
    </xf>
    <xf numFmtId="0" fontId="27" fillId="33" borderId="16" xfId="0" applyFont="1" applyFill="1" applyBorder="1" applyAlignment="1">
      <alignment horizontal="left"/>
    </xf>
    <xf numFmtId="0" fontId="27" fillId="33" borderId="17" xfId="0" applyFont="1" applyFill="1" applyBorder="1" applyAlignment="1">
      <alignment horizontal="left"/>
    </xf>
    <xf numFmtId="0" fontId="27" fillId="33" borderId="18" xfId="0" applyFont="1" applyFill="1" applyBorder="1" applyAlignment="1">
      <alignment horizontal="left"/>
    </xf>
    <xf numFmtId="0" fontId="27" fillId="33" borderId="19" xfId="0" applyFont="1" applyFill="1" applyBorder="1" applyAlignment="1">
      <alignment horizontal="left"/>
    </xf>
    <xf numFmtId="0" fontId="45" fillId="0" borderId="11" xfId="0" applyFont="1" applyBorder="1" applyAlignment="1">
      <alignment horizontal="center"/>
    </xf>
    <xf numFmtId="0" fontId="45" fillId="0" borderId="20" xfId="0" applyFont="1" applyBorder="1" applyAlignment="1">
      <alignment horizontal="center"/>
    </xf>
    <xf numFmtId="0" fontId="45" fillId="0" borderId="21" xfId="0" applyFont="1" applyBorder="1" applyAlignment="1">
      <alignment horizontal="center"/>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51" fillId="0" borderId="27" xfId="0" applyFont="1" applyBorder="1" applyAlignment="1">
      <alignment horizontal="center"/>
    </xf>
    <xf numFmtId="0" fontId="51" fillId="0" borderId="28" xfId="0" applyFont="1" applyBorder="1" applyAlignment="1">
      <alignment horizontal="center"/>
    </xf>
    <xf numFmtId="0" fontId="51" fillId="0" borderId="29" xfId="0" applyFont="1" applyBorder="1" applyAlignment="1">
      <alignment horizontal="center"/>
    </xf>
    <xf numFmtId="15" fontId="52" fillId="33" borderId="30" xfId="0" applyNumberFormat="1" applyFont="1" applyFill="1" applyBorder="1" applyAlignment="1">
      <alignment horizontal="left"/>
    </xf>
    <xf numFmtId="15" fontId="52" fillId="33" borderId="31" xfId="0" applyNumberFormat="1" applyFont="1" applyFill="1" applyBorder="1" applyAlignment="1">
      <alignment horizontal="left"/>
    </xf>
    <xf numFmtId="15" fontId="52" fillId="33" borderId="32" xfId="0" applyNumberFormat="1" applyFont="1" applyFill="1" applyBorder="1" applyAlignment="1">
      <alignment horizontal="left"/>
    </xf>
    <xf numFmtId="0" fontId="39" fillId="33" borderId="16" xfId="53" applyFill="1" applyBorder="1" applyAlignment="1">
      <alignment horizontal="left"/>
    </xf>
    <xf numFmtId="0" fontId="39" fillId="33" borderId="17" xfId="53" applyFill="1" applyBorder="1" applyAlignment="1">
      <alignment horizontal="left"/>
    </xf>
    <xf numFmtId="0" fontId="39" fillId="33" borderId="19" xfId="53" applyFill="1" applyBorder="1" applyAlignment="1">
      <alignment horizontal="left"/>
    </xf>
    <xf numFmtId="15" fontId="39" fillId="33" borderId="16" xfId="53" applyNumberFormat="1" applyFill="1" applyBorder="1" applyAlignment="1">
      <alignment horizontal="left"/>
    </xf>
    <xf numFmtId="15" fontId="39" fillId="33" borderId="17" xfId="53" applyNumberFormat="1" applyFill="1" applyBorder="1" applyAlignment="1">
      <alignment horizontal="left"/>
    </xf>
    <xf numFmtId="15" fontId="39" fillId="33" borderId="19" xfId="53" applyNumberFormat="1" applyFill="1" applyBorder="1" applyAlignment="1">
      <alignment horizontal="left"/>
    </xf>
    <xf numFmtId="0" fontId="39" fillId="33" borderId="16" xfId="53" applyFill="1" applyBorder="1" applyAlignment="1">
      <alignment/>
    </xf>
    <xf numFmtId="0" fontId="39" fillId="33" borderId="17" xfId="53" applyFill="1" applyBorder="1" applyAlignment="1">
      <alignment/>
    </xf>
    <xf numFmtId="0" fontId="39" fillId="33" borderId="19" xfId="53" applyFill="1" applyBorder="1" applyAlignment="1">
      <alignment/>
    </xf>
    <xf numFmtId="0" fontId="39" fillId="35" borderId="33" xfId="53" applyFill="1" applyBorder="1" applyAlignment="1">
      <alignment horizontal="left" vertical="top" wrapText="1"/>
    </xf>
    <xf numFmtId="0" fontId="39" fillId="35" borderId="34" xfId="53" applyFill="1" applyBorder="1" applyAlignment="1">
      <alignment horizontal="left" vertical="top" wrapText="1"/>
    </xf>
    <xf numFmtId="0" fontId="39" fillId="35" borderId="15" xfId="53" applyFill="1" applyBorder="1" applyAlignment="1">
      <alignment horizontal="left" vertical="top" wrapText="1"/>
    </xf>
    <xf numFmtId="0" fontId="39" fillId="33" borderId="35" xfId="53" applyFill="1" applyBorder="1" applyAlignment="1">
      <alignment horizontal="left"/>
    </xf>
    <xf numFmtId="0" fontId="39" fillId="33" borderId="36" xfId="53" applyFill="1" applyBorder="1" applyAlignment="1">
      <alignment horizontal="left"/>
    </xf>
    <xf numFmtId="0" fontId="39" fillId="33" borderId="37" xfId="53"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0:O106" comment="" totalsRowShown="0">
  <autoFilter ref="A10:O106"/>
  <tableColumns count="15">
    <tableColumn id="1" name="Industry Name"/>
    <tableColumn id="2" name="Number of firms"/>
    <tableColumn id="3" name="Beta "/>
    <tableColumn id="4" name="D/E Ratio"/>
    <tableColumn id="5" name="Effective Tax rate"/>
    <tableColumn id="6" name="Unlevered beta"/>
    <tableColumn id="7" name="Cash/Firm value"/>
    <tableColumn id="8" name="Unlevered beta corrected for cash"/>
    <tableColumn id="9" name="HiLo Risk"/>
    <tableColumn id="10" name="Standard deviation of equity"/>
    <tableColumn id="11" name="Standard deviation in operating income (last 10 years)"/>
    <tableColumn id="13" name="2018"/>
    <tableColumn id="14" name="2019"/>
    <tableColumn id="15" name="2020"/>
    <tableColumn id="16" name="202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damodar@stern.nyu.edu?subject=Data%20on%20website" TargetMode="External" /><Relationship Id="rId2" Type="http://schemas.openxmlformats.org/officeDocument/2006/relationships/hyperlink" Target="http://www.damodaran.com/" TargetMode="External" /><Relationship Id="rId3" Type="http://schemas.openxmlformats.org/officeDocument/2006/relationships/hyperlink" Target="http://www.stern.nyu.edu/~adamodar/New_Home_Page/data.html" TargetMode="External" /><Relationship Id="rId4" Type="http://schemas.openxmlformats.org/officeDocument/2006/relationships/hyperlink" Target="http://www.stern.nyu.edu/~adamodar/pc/datasets/indname.xls" TargetMode="External" /><Relationship Id="rId5" Type="http://schemas.openxmlformats.org/officeDocument/2006/relationships/hyperlink" Target="http://www.stern.nyu.edu/~adamodar/New_Home_Page/datafile/variable.htm" TargetMode="External" /><Relationship Id="rId6" Type="http://schemas.openxmlformats.org/officeDocument/2006/relationships/hyperlink" Target="https://youtu.be/rxmttgceSjg" TargetMode="External" /><Relationship Id="rId7" Type="http://schemas.openxmlformats.org/officeDocument/2006/relationships/vmlDrawing" Target="../drawings/vmlDrawing1.vml" /><Relationship Id="rId8"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C16384"/>
    </sheetView>
  </sheetViews>
  <sheetFormatPr defaultColWidth="11.00390625" defaultRowHeight="15.75"/>
  <cols>
    <col min="1" max="1" width="33.375" style="0" customWidth="1"/>
    <col min="2" max="2" width="60.125" style="0" customWidth="1"/>
    <col min="3" max="3" width="43.375" style="22" customWidth="1"/>
  </cols>
  <sheetData>
    <row r="1" spans="1:2" ht="40.5" thickBot="1">
      <c r="A1" s="20" t="s">
        <v>123</v>
      </c>
      <c r="B1" s="21" t="s">
        <v>124</v>
      </c>
    </row>
    <row r="3" spans="1:3" ht="16.5">
      <c r="A3" s="23" t="s">
        <v>125</v>
      </c>
      <c r="B3" s="23" t="s">
        <v>126</v>
      </c>
      <c r="C3" s="24" t="s">
        <v>127</v>
      </c>
    </row>
    <row r="4" spans="1:3" ht="16.5">
      <c r="A4" s="25" t="s">
        <v>42</v>
      </c>
      <c r="B4" s="19" t="s">
        <v>128</v>
      </c>
      <c r="C4" s="26" t="s">
        <v>129</v>
      </c>
    </row>
    <row r="5" spans="1:3" ht="102">
      <c r="A5" s="25" t="s">
        <v>130</v>
      </c>
      <c r="B5" s="26" t="s">
        <v>131</v>
      </c>
      <c r="C5" s="26" t="s">
        <v>132</v>
      </c>
    </row>
    <row r="6" spans="1:3" ht="51">
      <c r="A6" s="25" t="s">
        <v>44</v>
      </c>
      <c r="B6" s="26" t="s">
        <v>133</v>
      </c>
      <c r="C6" s="26" t="s">
        <v>134</v>
      </c>
    </row>
    <row r="7" spans="1:3" ht="16.5">
      <c r="A7" s="25" t="s">
        <v>135</v>
      </c>
      <c r="B7" s="27" t="s">
        <v>136</v>
      </c>
      <c r="C7" s="26" t="s">
        <v>137</v>
      </c>
    </row>
    <row r="8" spans="1:3" ht="84.75">
      <c r="A8" s="25" t="s">
        <v>138</v>
      </c>
      <c r="B8" s="26" t="s">
        <v>139</v>
      </c>
      <c r="C8" s="26" t="s">
        <v>140</v>
      </c>
    </row>
    <row r="9" spans="1:3" ht="51">
      <c r="A9" s="25" t="s">
        <v>141</v>
      </c>
      <c r="B9" s="26" t="s">
        <v>142</v>
      </c>
      <c r="C9" s="26" t="s">
        <v>143</v>
      </c>
    </row>
    <row r="10" spans="1:3" ht="67.5">
      <c r="A10" s="25" t="s">
        <v>144</v>
      </c>
      <c r="B10" s="26" t="s">
        <v>145</v>
      </c>
      <c r="C10" s="26" t="s">
        <v>146</v>
      </c>
    </row>
    <row r="11" spans="1:3" ht="33.75">
      <c r="A11" s="25" t="s">
        <v>40</v>
      </c>
      <c r="B11" s="26" t="s">
        <v>147</v>
      </c>
      <c r="C11" s="26" t="s">
        <v>148</v>
      </c>
    </row>
    <row r="12" spans="1:3" ht="51">
      <c r="A12" s="25" t="s">
        <v>149</v>
      </c>
      <c r="B12" s="26" t="s">
        <v>150</v>
      </c>
      <c r="C12" s="26" t="s">
        <v>151</v>
      </c>
    </row>
    <row r="13" spans="1:3" ht="84.75">
      <c r="A13" s="25" t="s">
        <v>152</v>
      </c>
      <c r="B13" s="26" t="s">
        <v>153</v>
      </c>
      <c r="C13" s="26" t="s">
        <v>154</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P106"/>
  <sheetViews>
    <sheetView tabSelected="1" zoomScalePageLayoutView="0" workbookViewId="0" topLeftCell="A1">
      <selection activeCell="H13" sqref="H13"/>
    </sheetView>
  </sheetViews>
  <sheetFormatPr defaultColWidth="11.00390625" defaultRowHeight="15.75"/>
  <cols>
    <col min="1" max="1" width="24.625" style="9" bestFit="1" customWidth="1"/>
    <col min="2" max="2" width="17.625" style="0" customWidth="1"/>
    <col min="3" max="3" width="11.125" style="0" customWidth="1"/>
    <col min="4" max="4" width="13.875" style="0" customWidth="1"/>
    <col min="5" max="5" width="11.875" style="0" customWidth="1"/>
    <col min="6" max="6" width="16.625" style="0" customWidth="1"/>
    <col min="7" max="7" width="17.625" style="0" customWidth="1"/>
    <col min="8" max="8" width="32.50390625" style="0" customWidth="1"/>
    <col min="9" max="9" width="11.625" style="0" customWidth="1"/>
    <col min="10" max="10" width="27.875" style="0" customWidth="1"/>
    <col min="11" max="11" width="47.625" style="0" customWidth="1"/>
    <col min="12" max="15" width="10.875" style="12" customWidth="1"/>
    <col min="16" max="16" width="12.375" style="16" customWidth="1"/>
  </cols>
  <sheetData>
    <row r="1" spans="1:11" ht="15.75">
      <c r="A1" s="6" t="s">
        <v>39</v>
      </c>
      <c r="B1" s="52">
        <v>44566</v>
      </c>
      <c r="C1" s="53"/>
      <c r="D1" s="53"/>
      <c r="E1" s="53"/>
      <c r="F1" s="53"/>
      <c r="G1" s="54"/>
      <c r="H1" s="64" t="s">
        <v>122</v>
      </c>
      <c r="I1" s="40" t="s">
        <v>119</v>
      </c>
      <c r="J1" s="41"/>
      <c r="K1" s="42"/>
    </row>
    <row r="2" spans="1:11" ht="15.75">
      <c r="A2" s="7" t="s">
        <v>103</v>
      </c>
      <c r="B2" s="55" t="s">
        <v>106</v>
      </c>
      <c r="C2" s="56"/>
      <c r="D2" s="56"/>
      <c r="E2" s="56"/>
      <c r="F2" s="56"/>
      <c r="G2" s="57"/>
      <c r="H2" s="65"/>
      <c r="I2" s="43" t="s">
        <v>120</v>
      </c>
      <c r="J2" s="44"/>
      <c r="K2" s="45"/>
    </row>
    <row r="3" spans="1:11" ht="15.75">
      <c r="A3" s="7" t="s">
        <v>107</v>
      </c>
      <c r="B3" s="36" t="s">
        <v>108</v>
      </c>
      <c r="C3" s="37"/>
      <c r="D3" s="37"/>
      <c r="E3" s="38"/>
      <c r="F3" s="36" t="s">
        <v>109</v>
      </c>
      <c r="G3" s="39"/>
      <c r="H3" s="65"/>
      <c r="I3" s="43"/>
      <c r="J3" s="44"/>
      <c r="K3" s="45"/>
    </row>
    <row r="4" spans="1:11" ht="15.75">
      <c r="A4" s="7" t="s">
        <v>104</v>
      </c>
      <c r="B4" s="58" t="s">
        <v>105</v>
      </c>
      <c r="C4" s="59"/>
      <c r="D4" s="59"/>
      <c r="E4" s="59"/>
      <c r="F4" s="59"/>
      <c r="G4" s="60"/>
      <c r="H4" s="65"/>
      <c r="I4" s="43"/>
      <c r="J4" s="44"/>
      <c r="K4" s="45"/>
    </row>
    <row r="5" spans="1:11" ht="15.75">
      <c r="A5" s="7" t="s">
        <v>102</v>
      </c>
      <c r="B5" s="61" t="s">
        <v>159</v>
      </c>
      <c r="C5" s="62"/>
      <c r="D5" s="62"/>
      <c r="E5" s="62"/>
      <c r="F5" s="62"/>
      <c r="G5" s="63"/>
      <c r="H5" s="65"/>
      <c r="I5" s="43"/>
      <c r="J5" s="44"/>
      <c r="K5" s="45"/>
    </row>
    <row r="6" spans="1:16" s="3" customFormat="1" ht="15.75">
      <c r="A6" s="7" t="s">
        <v>100</v>
      </c>
      <c r="B6" s="55" t="s">
        <v>160</v>
      </c>
      <c r="C6" s="56"/>
      <c r="D6" s="56"/>
      <c r="E6" s="56"/>
      <c r="F6" s="56"/>
      <c r="G6" s="57"/>
      <c r="H6" s="65"/>
      <c r="I6" s="43"/>
      <c r="J6" s="44"/>
      <c r="K6" s="45"/>
      <c r="L6" s="28"/>
      <c r="M6" s="28"/>
      <c r="N6" s="28"/>
      <c r="O6" s="28"/>
      <c r="P6" s="17"/>
    </row>
    <row r="7" spans="1:11" ht="16.5" thickBot="1">
      <c r="A7" s="8" t="s">
        <v>101</v>
      </c>
      <c r="B7" s="67" t="s">
        <v>161</v>
      </c>
      <c r="C7" s="68"/>
      <c r="D7" s="68"/>
      <c r="E7" s="68"/>
      <c r="F7" s="68"/>
      <c r="G7" s="69"/>
      <c r="H7" s="66"/>
      <c r="I7" s="46"/>
      <c r="J7" s="47"/>
      <c r="K7" s="48"/>
    </row>
    <row r="8" spans="1:7" ht="16.5" thickBot="1">
      <c r="A8" t="s">
        <v>114</v>
      </c>
      <c r="B8" s="12"/>
      <c r="C8" s="13"/>
      <c r="D8" s="12"/>
      <c r="E8" s="12"/>
      <c r="F8" s="14" t="s">
        <v>115</v>
      </c>
      <c r="G8" s="11"/>
    </row>
    <row r="9" spans="1:16" ht="16.5" thickBot="1">
      <c r="A9" t="s">
        <v>116</v>
      </c>
      <c r="B9" s="12"/>
      <c r="C9" s="13"/>
      <c r="D9" s="12"/>
      <c r="E9" s="12"/>
      <c r="F9" s="15">
        <v>0.2606</v>
      </c>
      <c r="G9" s="11"/>
      <c r="L9" s="49" t="s">
        <v>121</v>
      </c>
      <c r="M9" s="50"/>
      <c r="N9" s="50"/>
      <c r="O9" s="50"/>
      <c r="P9" s="51"/>
    </row>
    <row r="10" spans="1:16" s="10" customFormat="1" ht="28.5">
      <c r="A10" s="31" t="s">
        <v>110</v>
      </c>
      <c r="B10" s="32" t="s">
        <v>42</v>
      </c>
      <c r="C10" s="18" t="s">
        <v>43</v>
      </c>
      <c r="D10" s="32" t="s">
        <v>44</v>
      </c>
      <c r="E10" s="32" t="s">
        <v>118</v>
      </c>
      <c r="F10" s="32" t="s">
        <v>162</v>
      </c>
      <c r="G10" s="32" t="s">
        <v>45</v>
      </c>
      <c r="H10" s="32" t="s">
        <v>163</v>
      </c>
      <c r="I10" s="32" t="s">
        <v>40</v>
      </c>
      <c r="J10" s="32" t="s">
        <v>41</v>
      </c>
      <c r="K10" s="33" t="s">
        <v>111</v>
      </c>
      <c r="L10" s="29" t="s">
        <v>156</v>
      </c>
      <c r="M10" s="29" t="s">
        <v>157</v>
      </c>
      <c r="N10" s="30" t="s">
        <v>158</v>
      </c>
      <c r="O10" s="30" t="s">
        <v>165</v>
      </c>
      <c r="P10" s="35" t="s">
        <v>166</v>
      </c>
    </row>
    <row r="11" spans="1:16" ht="15.75">
      <c r="A11" s="19" t="s">
        <v>0</v>
      </c>
      <c r="B11" s="1">
        <v>348</v>
      </c>
      <c r="C11" s="2">
        <v>1.292021489961172</v>
      </c>
      <c r="D11" s="4">
        <v>0.3254724627765172</v>
      </c>
      <c r="E11" s="4">
        <v>0.1390745468213959</v>
      </c>
      <c r="F11" s="2">
        <f aca="true" t="shared" si="0" ref="F11:F74">IF($F$8="Effective",C11/(1+(1-E11)*D11),C11/(1+(1-$F$9)*D11))</f>
        <v>1.0414032735552856</v>
      </c>
      <c r="G11" s="4">
        <v>0.12092852252777805</v>
      </c>
      <c r="H11" s="2">
        <f>F11/(1-G11)</f>
        <v>1.184662795054903</v>
      </c>
      <c r="I11" s="5">
        <v>0.4293477350634977</v>
      </c>
      <c r="J11" s="4">
        <v>0.3827962282272085</v>
      </c>
      <c r="K11" s="34">
        <v>0.22799250409175265</v>
      </c>
      <c r="L11" s="12">
        <v>0.97</v>
      </c>
      <c r="M11" s="12">
        <v>0.91</v>
      </c>
      <c r="N11" s="12">
        <v>0.96</v>
      </c>
      <c r="O11" s="1">
        <v>1.16</v>
      </c>
      <c r="P11" s="2">
        <f>AVERAGE('Industry Averages'!$H11,L11:O11)</f>
        <v>1.0369325590109806</v>
      </c>
    </row>
    <row r="12" spans="1:16" ht="15.75">
      <c r="A12" s="19" t="s">
        <v>1</v>
      </c>
      <c r="B12" s="1">
        <v>272</v>
      </c>
      <c r="C12" s="2">
        <v>1.2231440544338203</v>
      </c>
      <c r="D12" s="4">
        <v>0.2595815952202461</v>
      </c>
      <c r="E12" s="4">
        <v>0.09432679666200844</v>
      </c>
      <c r="F12" s="2">
        <f t="shared" si="0"/>
        <v>1.0261838376896069</v>
      </c>
      <c r="G12" s="4">
        <v>0.07691249688733712</v>
      </c>
      <c r="H12" s="2">
        <f aca="true" t="shared" si="1" ref="H12:H75">F12/(1-G12)</f>
        <v>1.1116864156748973</v>
      </c>
      <c r="I12" s="5">
        <v>0.3777052926698575</v>
      </c>
      <c r="J12" s="4">
        <v>0.33194361135732015</v>
      </c>
      <c r="K12" s="34">
        <v>0.16255652110716554</v>
      </c>
      <c r="L12" s="12">
        <v>1.06</v>
      </c>
      <c r="M12" s="12">
        <v>1.06</v>
      </c>
      <c r="N12" s="12">
        <v>1.05</v>
      </c>
      <c r="O12" s="1">
        <v>1.53</v>
      </c>
      <c r="P12" s="2">
        <f>AVERAGE('Industry Averages'!$H12,L12:O12)</f>
        <v>1.1623372831349796</v>
      </c>
    </row>
    <row r="13" spans="1:16" ht="15.75">
      <c r="A13" s="19" t="s">
        <v>2</v>
      </c>
      <c r="B13" s="1">
        <v>151</v>
      </c>
      <c r="C13" s="2">
        <v>1.5924295331769072</v>
      </c>
      <c r="D13" s="4">
        <v>1.2636069590542571</v>
      </c>
      <c r="E13" s="4">
        <v>0.0444368250660136</v>
      </c>
      <c r="F13" s="2">
        <f t="shared" si="0"/>
        <v>0.8232541432550108</v>
      </c>
      <c r="G13" s="4">
        <v>0.12377507257499666</v>
      </c>
      <c r="H13" s="2">
        <f t="shared" si="1"/>
        <v>0.9395465907074113</v>
      </c>
      <c r="I13" s="5">
        <v>0.2992456125256538</v>
      </c>
      <c r="J13" s="4">
        <v>0.3092976886409309</v>
      </c>
      <c r="K13" s="34">
        <v>1.5164265526507215</v>
      </c>
      <c r="L13" s="12">
        <v>0.64</v>
      </c>
      <c r="M13" s="12">
        <v>0.59</v>
      </c>
      <c r="N13" s="12">
        <v>0.65</v>
      </c>
      <c r="O13" s="1">
        <v>1.27</v>
      </c>
      <c r="P13" s="2">
        <f>AVERAGE('Industry Averages'!$H13,L13:O13)</f>
        <v>0.8179093181414823</v>
      </c>
    </row>
    <row r="14" spans="1:16" ht="15.75">
      <c r="A14" s="19" t="s">
        <v>3</v>
      </c>
      <c r="B14" s="1">
        <v>1170</v>
      </c>
      <c r="C14" s="2">
        <v>0.9543411085496021</v>
      </c>
      <c r="D14" s="4">
        <v>0.163194187127939</v>
      </c>
      <c r="E14" s="4">
        <v>0.13830840813111833</v>
      </c>
      <c r="F14" s="2">
        <f t="shared" si="0"/>
        <v>0.8515840528997459</v>
      </c>
      <c r="G14" s="4">
        <v>0.05729826241910312</v>
      </c>
      <c r="H14" s="2">
        <f t="shared" si="1"/>
        <v>0.9033441002082254</v>
      </c>
      <c r="I14" s="5">
        <v>0.4083952175164582</v>
      </c>
      <c r="J14" s="4">
        <v>0.3136496097107171</v>
      </c>
      <c r="K14" s="34">
        <v>0.17831116526910262</v>
      </c>
      <c r="L14" s="12">
        <v>0.82</v>
      </c>
      <c r="M14" s="12">
        <v>0.75</v>
      </c>
      <c r="N14" s="12">
        <v>0.7</v>
      </c>
      <c r="O14" s="1">
        <v>0.7</v>
      </c>
      <c r="P14" s="2">
        <f>AVERAGE('Industry Averages'!$H14,L14:O14)</f>
        <v>0.7746688200416451</v>
      </c>
    </row>
    <row r="15" spans="1:16" ht="15.75">
      <c r="A15" s="19" t="s">
        <v>46</v>
      </c>
      <c r="B15" s="1">
        <v>152</v>
      </c>
      <c r="C15" s="2">
        <v>1.3542108327743885</v>
      </c>
      <c r="D15" s="4">
        <v>0.4786252341559957</v>
      </c>
      <c r="E15" s="4">
        <v>0.11019114733642207</v>
      </c>
      <c r="F15" s="2">
        <f t="shared" si="0"/>
        <v>1.0002329091424558</v>
      </c>
      <c r="G15" s="4">
        <v>0.09937392410575997</v>
      </c>
      <c r="H15" s="2">
        <f t="shared" si="1"/>
        <v>1.110597323255731</v>
      </c>
      <c r="I15" s="5">
        <v>0.3584614893163646</v>
      </c>
      <c r="J15" s="4">
        <v>0.31485943066687894</v>
      </c>
      <c r="K15" s="34">
        <v>0.17096260293505924</v>
      </c>
      <c r="L15" s="12">
        <v>1.04</v>
      </c>
      <c r="M15" s="12">
        <v>0.8</v>
      </c>
      <c r="N15" s="12">
        <v>0.85</v>
      </c>
      <c r="O15" s="1">
        <v>1.57</v>
      </c>
      <c r="P15" s="2">
        <f>AVERAGE('Industry Averages'!$H15,L15:O15)</f>
        <v>1.074119464651146</v>
      </c>
    </row>
    <row r="16" spans="1:16" ht="15.75">
      <c r="A16" s="19" t="s">
        <v>4</v>
      </c>
      <c r="B16" s="1">
        <v>728</v>
      </c>
      <c r="C16" s="2">
        <v>1.526205558396474</v>
      </c>
      <c r="D16" s="4">
        <v>0.2787824405527612</v>
      </c>
      <c r="E16" s="4">
        <v>0.1679568733800569</v>
      </c>
      <c r="F16" s="2">
        <f t="shared" si="0"/>
        <v>1.2653721912406515</v>
      </c>
      <c r="G16" s="4">
        <v>0.11885203530803802</v>
      </c>
      <c r="H16" s="2">
        <f t="shared" si="1"/>
        <v>1.4360496102184261</v>
      </c>
      <c r="I16" s="5">
        <v>0.33547033129682113</v>
      </c>
      <c r="J16" s="4">
        <v>0.2979963562629961</v>
      </c>
      <c r="K16" s="34">
        <v>0.222559167466995</v>
      </c>
      <c r="L16" s="12">
        <v>1.22</v>
      </c>
      <c r="M16" s="12">
        <v>1.09</v>
      </c>
      <c r="N16" s="12">
        <v>1.11</v>
      </c>
      <c r="O16" s="1">
        <v>1.38</v>
      </c>
      <c r="P16" s="2">
        <f>AVERAGE('Industry Averages'!$H16,L16:O16)</f>
        <v>1.2472099220436852</v>
      </c>
    </row>
    <row r="17" spans="1:16" ht="15.75">
      <c r="A17" s="19" t="s">
        <v>47</v>
      </c>
      <c r="B17" s="1">
        <v>610</v>
      </c>
      <c r="C17" s="2">
        <v>1.0325221935011708</v>
      </c>
      <c r="D17" s="4">
        <v>2.7163204802862535</v>
      </c>
      <c r="E17" s="4">
        <v>0.20490151049398916</v>
      </c>
      <c r="F17" s="2">
        <f t="shared" si="0"/>
        <v>0.3432076645772217</v>
      </c>
      <c r="G17" s="4">
        <v>0.4188868685371088</v>
      </c>
      <c r="H17" s="2">
        <f t="shared" si="1"/>
        <v>0.5906038703913513</v>
      </c>
      <c r="I17" s="5">
        <v>0.23927707042560545</v>
      </c>
      <c r="J17" s="4">
        <v>0.20423641425778655</v>
      </c>
      <c r="K17" s="34">
        <v>0.5612984731173158</v>
      </c>
      <c r="L17" s="12">
        <v>0.48</v>
      </c>
      <c r="M17" s="12">
        <v>0.38</v>
      </c>
      <c r="N17" s="12">
        <v>0.4</v>
      </c>
      <c r="O17" s="1">
        <v>2.03</v>
      </c>
      <c r="P17" s="2">
        <f>AVERAGE('Industry Averages'!$H17,L17:O17)</f>
        <v>0.7761207740782702</v>
      </c>
    </row>
    <row r="18" spans="1:16" ht="15.75">
      <c r="A18" s="19" t="s">
        <v>48</v>
      </c>
      <c r="B18" s="1">
        <v>816</v>
      </c>
      <c r="C18" s="2">
        <v>0.7372332048488982</v>
      </c>
      <c r="D18" s="4">
        <v>1.7746523184634841</v>
      </c>
      <c r="E18" s="4">
        <v>0.19886473545982666</v>
      </c>
      <c r="F18" s="2">
        <f t="shared" si="0"/>
        <v>0.3188479559076542</v>
      </c>
      <c r="G18" s="4">
        <v>0.5218019012937242</v>
      </c>
      <c r="H18" s="2">
        <f t="shared" si="1"/>
        <v>0.6667696019082262</v>
      </c>
      <c r="I18" s="5">
        <v>0.21029391238268733</v>
      </c>
      <c r="J18" s="4">
        <v>0.19215480409539265</v>
      </c>
      <c r="K18" s="34" t="s">
        <v>164</v>
      </c>
      <c r="L18" s="12">
        <v>0.47</v>
      </c>
      <c r="M18" s="12">
        <v>0.47</v>
      </c>
      <c r="N18" s="12">
        <v>0.46</v>
      </c>
      <c r="O18" s="1">
        <v>1.67</v>
      </c>
      <c r="P18" s="2">
        <f>AVERAGE('Industry Averages'!$H18,L18:O18)</f>
        <v>0.7473539203816453</v>
      </c>
    </row>
    <row r="19" spans="1:16" ht="15.75">
      <c r="A19" s="19" t="s">
        <v>49</v>
      </c>
      <c r="B19" s="1">
        <v>219</v>
      </c>
      <c r="C19" s="2">
        <v>0.9209024300302757</v>
      </c>
      <c r="D19" s="4">
        <v>0.14842248243542916</v>
      </c>
      <c r="E19" s="4">
        <v>0.1751283463529538</v>
      </c>
      <c r="F19" s="2">
        <f t="shared" si="0"/>
        <v>0.829833525250286</v>
      </c>
      <c r="G19" s="4">
        <v>0.0352828089666819</v>
      </c>
      <c r="H19" s="2">
        <f t="shared" si="1"/>
        <v>0.860183204946771</v>
      </c>
      <c r="I19" s="5">
        <v>0.3161624992237729</v>
      </c>
      <c r="J19" s="4">
        <v>0.2520482036604916</v>
      </c>
      <c r="K19" s="34">
        <v>0.15148034288620313</v>
      </c>
      <c r="L19" s="12">
        <v>0.68</v>
      </c>
      <c r="M19" s="12">
        <v>0.8</v>
      </c>
      <c r="N19" s="12">
        <v>0.8</v>
      </c>
      <c r="O19" s="1">
        <v>0.9</v>
      </c>
      <c r="P19" s="2">
        <f>AVERAGE('Industry Averages'!$H19,L19:O19)</f>
        <v>0.8080366409893542</v>
      </c>
    </row>
    <row r="20" spans="1:16" ht="15.75">
      <c r="A20" s="19" t="s">
        <v>50</v>
      </c>
      <c r="B20" s="1">
        <v>100</v>
      </c>
      <c r="C20" s="2">
        <v>0.8838214934890084</v>
      </c>
      <c r="D20" s="4">
        <v>0.16661393156601575</v>
      </c>
      <c r="E20" s="4">
        <v>0.11472802306721322</v>
      </c>
      <c r="F20" s="2">
        <f t="shared" si="0"/>
        <v>0.7868820748350597</v>
      </c>
      <c r="G20" s="4">
        <v>0.03557067023399238</v>
      </c>
      <c r="H20" s="2">
        <f t="shared" si="1"/>
        <v>0.815904339020854</v>
      </c>
      <c r="I20" s="5">
        <v>0.43906226571544954</v>
      </c>
      <c r="J20" s="4">
        <v>0.30683803257362013</v>
      </c>
      <c r="K20" s="34">
        <v>0.09273376222019036</v>
      </c>
      <c r="L20" s="12">
        <v>0.57</v>
      </c>
      <c r="M20" s="12">
        <v>0.68</v>
      </c>
      <c r="N20" s="12">
        <v>0.71</v>
      </c>
      <c r="O20" s="1">
        <v>0.54</v>
      </c>
      <c r="P20" s="2">
        <f>AVERAGE('Industry Averages'!$H20,L20:O20)</f>
        <v>0.6631808678041708</v>
      </c>
    </row>
    <row r="21" spans="1:16" ht="15.75">
      <c r="A21" s="19" t="s">
        <v>51</v>
      </c>
      <c r="B21" s="1">
        <v>139</v>
      </c>
      <c r="C21" s="2">
        <v>1.0940244505371257</v>
      </c>
      <c r="D21" s="4">
        <v>0.6766050122067223</v>
      </c>
      <c r="E21" s="4">
        <v>0.16814117760693964</v>
      </c>
      <c r="F21" s="2">
        <f t="shared" si="0"/>
        <v>0.7292126651779052</v>
      </c>
      <c r="G21" s="4">
        <v>0.10217931207129849</v>
      </c>
      <c r="H21" s="2">
        <f t="shared" si="1"/>
        <v>0.8122030100021643</v>
      </c>
      <c r="I21" s="5">
        <v>0.38203847320225454</v>
      </c>
      <c r="J21" s="4">
        <v>0.3283729045793319</v>
      </c>
      <c r="K21" s="34">
        <v>0.1484892744945606</v>
      </c>
      <c r="L21" s="12">
        <v>0.78</v>
      </c>
      <c r="M21" s="12">
        <v>0.61</v>
      </c>
      <c r="N21" s="12">
        <v>0.69</v>
      </c>
      <c r="O21" s="1">
        <v>0.74</v>
      </c>
      <c r="P21" s="2">
        <f>AVERAGE('Industry Averages'!$H21,L21:O21)</f>
        <v>0.7264406020004328</v>
      </c>
    </row>
    <row r="22" spans="1:16" ht="15.75">
      <c r="A22" s="19" t="s">
        <v>52</v>
      </c>
      <c r="B22" s="1">
        <v>599</v>
      </c>
      <c r="C22" s="2">
        <v>0.9164492341947663</v>
      </c>
      <c r="D22" s="4">
        <v>1.9721895956808493</v>
      </c>
      <c r="E22" s="4">
        <v>0.15257143921027227</v>
      </c>
      <c r="F22" s="2">
        <f t="shared" si="0"/>
        <v>0.3728075197891653</v>
      </c>
      <c r="G22" s="4">
        <v>0.17853840111281005</v>
      </c>
      <c r="H22" s="2">
        <f t="shared" si="1"/>
        <v>0.45383438531295534</v>
      </c>
      <c r="I22" s="5">
        <v>0.40046949067575627</v>
      </c>
      <c r="J22" s="4">
        <v>0.30270055107808447</v>
      </c>
      <c r="K22" s="34">
        <v>0.5197683863516407</v>
      </c>
      <c r="L22" s="12">
        <v>0.5</v>
      </c>
      <c r="M22" s="12">
        <v>0.42</v>
      </c>
      <c r="N22" s="12">
        <v>0.44</v>
      </c>
      <c r="O22" s="1">
        <v>0.42</v>
      </c>
      <c r="P22" s="2">
        <f>AVERAGE('Industry Averages'!$H22,L22:O22)</f>
        <v>0.44676687706259105</v>
      </c>
    </row>
    <row r="23" spans="1:16" ht="15.75">
      <c r="A23" s="19" t="s">
        <v>5</v>
      </c>
      <c r="B23" s="1">
        <v>449</v>
      </c>
      <c r="C23" s="2">
        <v>1.118843607970198</v>
      </c>
      <c r="D23" s="4">
        <v>0.17850267003791495</v>
      </c>
      <c r="E23" s="4">
        <v>0.17450774526242838</v>
      </c>
      <c r="F23" s="2">
        <f t="shared" si="0"/>
        <v>0.988390952427857</v>
      </c>
      <c r="G23" s="4">
        <v>0.06168566663631724</v>
      </c>
      <c r="H23" s="2">
        <f t="shared" si="1"/>
        <v>1.0533687030919148</v>
      </c>
      <c r="I23" s="5">
        <v>0.3287832682096286</v>
      </c>
      <c r="J23" s="4">
        <v>0.2803386978410536</v>
      </c>
      <c r="K23" s="34">
        <v>0.22462078887732131</v>
      </c>
      <c r="L23" s="12">
        <v>0.85</v>
      </c>
      <c r="M23" s="12">
        <v>0.81</v>
      </c>
      <c r="N23" s="12">
        <v>0.83</v>
      </c>
      <c r="O23" s="1">
        <v>1.04</v>
      </c>
      <c r="P23" s="2">
        <f>AVERAGE('Industry Averages'!$H23,L23:O23)</f>
        <v>0.9166737406183831</v>
      </c>
    </row>
    <row r="24" spans="1:16" ht="15.75">
      <c r="A24" s="19" t="s">
        <v>53</v>
      </c>
      <c r="B24" s="1">
        <v>948</v>
      </c>
      <c r="C24" s="2">
        <v>1.1058963659887098</v>
      </c>
      <c r="D24" s="4">
        <v>0.183457242328179</v>
      </c>
      <c r="E24" s="4">
        <v>0.1670166681945929</v>
      </c>
      <c r="F24" s="2">
        <f t="shared" si="0"/>
        <v>0.973801819293606</v>
      </c>
      <c r="G24" s="4">
        <v>0.06063577042063389</v>
      </c>
      <c r="H24" s="2">
        <f t="shared" si="1"/>
        <v>1.0366605291428443</v>
      </c>
      <c r="I24" s="5">
        <v>0.38205084520174243</v>
      </c>
      <c r="J24" s="4">
        <v>0.3234254017310612</v>
      </c>
      <c r="K24" s="34">
        <v>0.15675532888540125</v>
      </c>
      <c r="L24" s="12">
        <v>0.89</v>
      </c>
      <c r="M24" s="12">
        <v>0.92</v>
      </c>
      <c r="N24" s="12">
        <v>0.88</v>
      </c>
      <c r="O24" s="1">
        <v>0.64</v>
      </c>
      <c r="P24" s="2">
        <f>AVERAGE('Industry Averages'!$H24,L24:O24)</f>
        <v>0.8733321058285688</v>
      </c>
    </row>
    <row r="25" spans="1:16" ht="15.75">
      <c r="A25" s="19" t="s">
        <v>6</v>
      </c>
      <c r="B25" s="1">
        <v>54</v>
      </c>
      <c r="C25" s="2">
        <v>0.9918634609086479</v>
      </c>
      <c r="D25" s="4">
        <v>0.5840690239033373</v>
      </c>
      <c r="E25" s="4">
        <v>0.15049797824865793</v>
      </c>
      <c r="F25" s="2">
        <f t="shared" si="0"/>
        <v>0.6927094968471199</v>
      </c>
      <c r="G25" s="4">
        <v>0.031458572971716205</v>
      </c>
      <c r="H25" s="2">
        <f t="shared" si="1"/>
        <v>0.7152089497839219</v>
      </c>
      <c r="I25" s="5">
        <v>0.27814070668790825</v>
      </c>
      <c r="J25" s="4">
        <v>0.25394099714328017</v>
      </c>
      <c r="K25" s="34">
        <v>0.2306637677482427</v>
      </c>
      <c r="L25" s="12">
        <v>0.83</v>
      </c>
      <c r="M25" s="12">
        <v>0.72</v>
      </c>
      <c r="N25" s="12">
        <v>0.79</v>
      </c>
      <c r="O25" s="1">
        <v>1.13</v>
      </c>
      <c r="P25" s="2">
        <f>AVERAGE('Industry Averages'!$H25,L25:O25)</f>
        <v>0.8370417899567844</v>
      </c>
    </row>
    <row r="26" spans="1:16" ht="15.75">
      <c r="A26" s="19" t="s">
        <v>7</v>
      </c>
      <c r="B26" s="1">
        <v>854</v>
      </c>
      <c r="C26" s="2">
        <v>1.1361222166300649</v>
      </c>
      <c r="D26" s="4">
        <v>0.28779332227950744</v>
      </c>
      <c r="E26" s="4">
        <v>0.16002239162976686</v>
      </c>
      <c r="F26" s="2">
        <f t="shared" si="0"/>
        <v>0.9367805730549582</v>
      </c>
      <c r="G26" s="4">
        <v>0.08337394026037115</v>
      </c>
      <c r="H26" s="2">
        <f t="shared" si="1"/>
        <v>1.0219877158206196</v>
      </c>
      <c r="I26" s="5">
        <v>0.3692738403246024</v>
      </c>
      <c r="J26" s="4">
        <v>0.29518907722389626</v>
      </c>
      <c r="K26" s="34">
        <v>0.21072367708104223</v>
      </c>
      <c r="L26" s="12">
        <v>1.03</v>
      </c>
      <c r="M26" s="12">
        <v>0.95</v>
      </c>
      <c r="N26" s="12">
        <v>0.9</v>
      </c>
      <c r="O26" s="1">
        <v>1.04</v>
      </c>
      <c r="P26" s="2">
        <f>AVERAGE('Industry Averages'!$H26,L26:O26)</f>
        <v>0.988397543164124</v>
      </c>
    </row>
    <row r="27" spans="1:16" ht="15.75">
      <c r="A27" s="19" t="s">
        <v>8</v>
      </c>
      <c r="B27" s="1">
        <v>71</v>
      </c>
      <c r="C27" s="2">
        <v>1.403154099987853</v>
      </c>
      <c r="D27" s="4">
        <v>0.4413265739514903</v>
      </c>
      <c r="E27" s="4">
        <v>0.19766771322170917</v>
      </c>
      <c r="F27" s="2">
        <f t="shared" si="0"/>
        <v>1.0579327859102134</v>
      </c>
      <c r="G27" s="4">
        <v>0.07815785411419268</v>
      </c>
      <c r="H27" s="2">
        <f t="shared" si="1"/>
        <v>1.1476290063670667</v>
      </c>
      <c r="I27" s="5">
        <v>0.2970985687227409</v>
      </c>
      <c r="J27" s="4">
        <v>0.24802826424181612</v>
      </c>
      <c r="K27" s="34">
        <v>0.20427484574174876</v>
      </c>
      <c r="L27" s="12">
        <v>1.32</v>
      </c>
      <c r="M27" s="12">
        <v>0.96</v>
      </c>
      <c r="N27" s="12">
        <v>0.95</v>
      </c>
      <c r="O27" s="1">
        <v>1.08</v>
      </c>
      <c r="P27" s="2">
        <f>AVERAGE('Industry Averages'!$H27,L27:O27)</f>
        <v>1.0915258012734133</v>
      </c>
    </row>
    <row r="28" spans="1:16" ht="15.75">
      <c r="A28" s="19" t="s">
        <v>9</v>
      </c>
      <c r="B28" s="1">
        <v>898</v>
      </c>
      <c r="C28" s="2">
        <v>1.106939031227731</v>
      </c>
      <c r="D28" s="4">
        <v>0.15898912137590943</v>
      </c>
      <c r="E28" s="4">
        <v>0.15441083298003958</v>
      </c>
      <c r="F28" s="2">
        <f t="shared" si="0"/>
        <v>0.9904993397807642</v>
      </c>
      <c r="G28" s="4">
        <v>0.047122485709140995</v>
      </c>
      <c r="H28" s="2">
        <f t="shared" si="1"/>
        <v>1.0394823310715897</v>
      </c>
      <c r="I28" s="5">
        <v>0.3718788550532679</v>
      </c>
      <c r="J28" s="4">
        <v>0.3076472863588649</v>
      </c>
      <c r="K28" s="34">
        <v>0.09709680617191126</v>
      </c>
      <c r="L28" s="12">
        <v>1.08</v>
      </c>
      <c r="M28" s="12">
        <v>1.04</v>
      </c>
      <c r="N28" s="12">
        <v>0.98</v>
      </c>
      <c r="O28" s="1">
        <v>1.15</v>
      </c>
      <c r="P28" s="2">
        <f>AVERAGE('Industry Averages'!$H28,L28:O28)</f>
        <v>1.0578964662143178</v>
      </c>
    </row>
    <row r="29" spans="1:16" ht="15.75">
      <c r="A29" s="19" t="s">
        <v>54</v>
      </c>
      <c r="B29" s="1">
        <v>206</v>
      </c>
      <c r="C29" s="2">
        <v>1.1269458657734746</v>
      </c>
      <c r="D29" s="4">
        <v>0.4117019228286167</v>
      </c>
      <c r="E29" s="4">
        <v>0.07359201905550597</v>
      </c>
      <c r="F29" s="2">
        <f t="shared" si="0"/>
        <v>0.8639490580361343</v>
      </c>
      <c r="G29" s="4">
        <v>0.20814351373822673</v>
      </c>
      <c r="H29" s="2">
        <f t="shared" si="1"/>
        <v>1.0910424717421947</v>
      </c>
      <c r="I29" s="5">
        <v>0.5196165187847982</v>
      </c>
      <c r="J29" s="4">
        <v>0.4490056782321599</v>
      </c>
      <c r="K29" s="34">
        <v>0.39225214036648093</v>
      </c>
      <c r="L29" s="12">
        <v>1.1</v>
      </c>
      <c r="M29" s="12">
        <v>1.23</v>
      </c>
      <c r="N29" s="12">
        <v>1.27</v>
      </c>
      <c r="O29" s="1">
        <v>1.84</v>
      </c>
      <c r="P29" s="2">
        <f>AVERAGE('Industry Averages'!$H29,L29:O29)</f>
        <v>1.3062084943484389</v>
      </c>
    </row>
    <row r="30" spans="1:16" ht="15.75">
      <c r="A30" s="19" t="s">
        <v>55</v>
      </c>
      <c r="B30" s="1">
        <v>1040</v>
      </c>
      <c r="C30" s="2">
        <v>1.1194804007685029</v>
      </c>
      <c r="D30" s="4">
        <v>0.12449974788592474</v>
      </c>
      <c r="E30" s="4">
        <v>0.1677544707952935</v>
      </c>
      <c r="F30" s="2">
        <f t="shared" si="0"/>
        <v>1.0251134643668045</v>
      </c>
      <c r="G30" s="4">
        <v>0.05715434417264764</v>
      </c>
      <c r="H30" s="2">
        <f t="shared" si="1"/>
        <v>1.0872547993735642</v>
      </c>
      <c r="I30" s="5">
        <v>0.3770639672342174</v>
      </c>
      <c r="J30" s="4">
        <v>0.3178022147834853</v>
      </c>
      <c r="K30" s="34">
        <v>0.09303875193089951</v>
      </c>
      <c r="L30" s="12">
        <v>1.02</v>
      </c>
      <c r="M30" s="12">
        <v>1.01</v>
      </c>
      <c r="N30" s="12">
        <v>0.98</v>
      </c>
      <c r="O30" s="1">
        <v>0.77</v>
      </c>
      <c r="P30" s="2">
        <f>AVERAGE('Industry Averages'!$H30,L30:O30)</f>
        <v>0.9734509598747128</v>
      </c>
    </row>
    <row r="31" spans="1:16" ht="15.75">
      <c r="A31" s="19" t="s">
        <v>10</v>
      </c>
      <c r="B31" s="1">
        <v>336</v>
      </c>
      <c r="C31" s="2">
        <v>1.3545573197237926</v>
      </c>
      <c r="D31" s="4">
        <v>0.09268007536358475</v>
      </c>
      <c r="E31" s="4">
        <v>0.12092663522958863</v>
      </c>
      <c r="F31" s="2">
        <f t="shared" si="0"/>
        <v>1.2676857941947082</v>
      </c>
      <c r="G31" s="4">
        <v>0.04497960796679701</v>
      </c>
      <c r="H31" s="2">
        <f t="shared" si="1"/>
        <v>1.3273913361115275</v>
      </c>
      <c r="I31" s="5">
        <v>0.364696084510823</v>
      </c>
      <c r="J31" s="4">
        <v>0.3386586972822186</v>
      </c>
      <c r="K31" s="34">
        <v>0.14898661177536782</v>
      </c>
      <c r="L31" s="12">
        <v>1.24</v>
      </c>
      <c r="M31" s="12">
        <v>1.35</v>
      </c>
      <c r="N31" s="12">
        <v>1.35</v>
      </c>
      <c r="O31" s="1">
        <v>0.64</v>
      </c>
      <c r="P31" s="2">
        <f>AVERAGE('Industry Averages'!$H31,L31:O31)</f>
        <v>1.1814782672223054</v>
      </c>
    </row>
    <row r="32" spans="1:16" ht="15.75">
      <c r="A32" s="19" t="s">
        <v>56</v>
      </c>
      <c r="B32" s="1">
        <v>784</v>
      </c>
      <c r="C32" s="2">
        <v>1.1571894446027715</v>
      </c>
      <c r="D32" s="4">
        <v>0.3615502807646893</v>
      </c>
      <c r="E32" s="4">
        <v>0.15197680200358615</v>
      </c>
      <c r="F32" s="2">
        <f t="shared" si="0"/>
        <v>0.9130922420606541</v>
      </c>
      <c r="G32" s="4">
        <v>0.10650645072922858</v>
      </c>
      <c r="H32" s="2">
        <f t="shared" si="1"/>
        <v>1.021934901271395</v>
      </c>
      <c r="I32" s="5">
        <v>0.3269368391853319</v>
      </c>
      <c r="J32" s="4">
        <v>0.28428217213446577</v>
      </c>
      <c r="K32" s="34">
        <v>0.2510051668845056</v>
      </c>
      <c r="L32" s="12">
        <v>1.04</v>
      </c>
      <c r="M32" s="12">
        <v>0.92</v>
      </c>
      <c r="N32" s="12">
        <v>0.96</v>
      </c>
      <c r="O32" s="1">
        <v>1.04</v>
      </c>
      <c r="P32" s="2">
        <f>AVERAGE('Industry Averages'!$H32,L32:O32)</f>
        <v>0.9963869802542791</v>
      </c>
    </row>
    <row r="33" spans="1:16" ht="15.75">
      <c r="A33" s="19" t="s">
        <v>57</v>
      </c>
      <c r="B33" s="1">
        <v>318</v>
      </c>
      <c r="C33" s="2">
        <v>1.0538717452295296</v>
      </c>
      <c r="D33" s="4">
        <v>0.5682064298933122</v>
      </c>
      <c r="E33" s="4">
        <v>0.1450273106661013</v>
      </c>
      <c r="F33" s="2">
        <f t="shared" si="0"/>
        <v>0.7420943040660501</v>
      </c>
      <c r="G33" s="4">
        <v>0.0944022660490842</v>
      </c>
      <c r="H33" s="2">
        <f t="shared" si="1"/>
        <v>0.81945247458655</v>
      </c>
      <c r="I33" s="5">
        <v>0.3113112492473067</v>
      </c>
      <c r="J33" s="4">
        <v>0.2387479795202732</v>
      </c>
      <c r="K33" s="34">
        <v>0.2540111651560875</v>
      </c>
      <c r="L33" s="12">
        <v>0.76</v>
      </c>
      <c r="M33" s="12">
        <v>0.66</v>
      </c>
      <c r="N33" s="12">
        <v>0.69</v>
      </c>
      <c r="O33" s="1">
        <v>1.32</v>
      </c>
      <c r="P33" s="2">
        <f>AVERAGE('Industry Averages'!$H33,L33:O33)</f>
        <v>0.8498904949173101</v>
      </c>
    </row>
    <row r="34" spans="1:16" ht="15.75">
      <c r="A34" s="19" t="s">
        <v>58</v>
      </c>
      <c r="B34" s="1">
        <v>1223</v>
      </c>
      <c r="C34" s="2">
        <v>1.1044876675583117</v>
      </c>
      <c r="D34" s="4">
        <v>0.11710394676555087</v>
      </c>
      <c r="E34" s="4">
        <v>0.020794847204290645</v>
      </c>
      <c r="F34" s="2">
        <f t="shared" si="0"/>
        <v>1.016474534436935</v>
      </c>
      <c r="G34" s="4">
        <v>0.07660706001232145</v>
      </c>
      <c r="H34" s="2">
        <f t="shared" si="1"/>
        <v>1.1008038836104794</v>
      </c>
      <c r="I34" s="5">
        <v>0.5081299616049616</v>
      </c>
      <c r="J34" s="4">
        <v>0.4542070241804254</v>
      </c>
      <c r="K34" s="34">
        <v>0.32227365936011115</v>
      </c>
      <c r="L34" s="12">
        <v>1.32</v>
      </c>
      <c r="M34" s="12">
        <v>1.38</v>
      </c>
      <c r="N34" s="12">
        <v>1.4</v>
      </c>
      <c r="O34" s="1">
        <v>0.82</v>
      </c>
      <c r="P34" s="2">
        <f>AVERAGE('Industry Averages'!$H34,L34:O34)</f>
        <v>1.2041607767220959</v>
      </c>
    </row>
    <row r="35" spans="1:16" ht="15.75">
      <c r="A35" s="19" t="s">
        <v>59</v>
      </c>
      <c r="B35" s="1">
        <v>1371</v>
      </c>
      <c r="C35" s="2">
        <v>1.0775601817466782</v>
      </c>
      <c r="D35" s="4">
        <v>0.14788148795258552</v>
      </c>
      <c r="E35" s="4">
        <v>0.09256972145271034</v>
      </c>
      <c r="F35" s="2">
        <f t="shared" si="0"/>
        <v>0.9713493716084214</v>
      </c>
      <c r="G35" s="4">
        <v>0.04723856215337994</v>
      </c>
      <c r="H35" s="2">
        <f t="shared" si="1"/>
        <v>1.019509536200177</v>
      </c>
      <c r="I35" s="5">
        <v>0.45476924124097123</v>
      </c>
      <c r="J35" s="4">
        <v>0.3978629648057894</v>
      </c>
      <c r="K35" s="34">
        <v>0.08230374747156213</v>
      </c>
      <c r="L35" s="12">
        <v>1.07</v>
      </c>
      <c r="M35" s="12">
        <v>1.19</v>
      </c>
      <c r="N35" s="12">
        <v>1.2</v>
      </c>
      <c r="O35" s="1">
        <v>1.13</v>
      </c>
      <c r="P35" s="2">
        <f>AVERAGE('Industry Averages'!$H35,L35:O35)</f>
        <v>1.1219019072400354</v>
      </c>
    </row>
    <row r="36" spans="1:16" ht="15.75">
      <c r="A36" s="19" t="s">
        <v>60</v>
      </c>
      <c r="B36" s="1">
        <v>244</v>
      </c>
      <c r="C36" s="2">
        <v>1.0631824876684701</v>
      </c>
      <c r="D36" s="4">
        <v>0.3077811871481361</v>
      </c>
      <c r="E36" s="4">
        <v>0.13330324144476585</v>
      </c>
      <c r="F36" s="2">
        <f t="shared" si="0"/>
        <v>0.8660846505801388</v>
      </c>
      <c r="G36" s="4">
        <v>0.13157786990330542</v>
      </c>
      <c r="H36" s="2">
        <f t="shared" si="1"/>
        <v>0.997308360259894</v>
      </c>
      <c r="I36" s="5">
        <v>0.38809205082338677</v>
      </c>
      <c r="J36" s="4">
        <v>0.3237640159084067</v>
      </c>
      <c r="K36" s="34">
        <v>0.21128299954308194</v>
      </c>
      <c r="L36" s="12">
        <v>0.87</v>
      </c>
      <c r="M36" s="12">
        <v>1.06</v>
      </c>
      <c r="N36" s="12">
        <v>1.02</v>
      </c>
      <c r="O36" s="1">
        <v>0.65</v>
      </c>
      <c r="P36" s="2">
        <f>AVERAGE('Industry Averages'!$H36,L36:O36)</f>
        <v>0.9194616720519788</v>
      </c>
    </row>
    <row r="37" spans="1:16" ht="15.75">
      <c r="A37" s="19" t="s">
        <v>11</v>
      </c>
      <c r="B37" s="1">
        <v>999</v>
      </c>
      <c r="C37" s="2">
        <v>1.0963399350526222</v>
      </c>
      <c r="D37" s="4">
        <v>0.12262089303243003</v>
      </c>
      <c r="E37" s="4">
        <v>0.12438203727267909</v>
      </c>
      <c r="F37" s="2">
        <f t="shared" si="0"/>
        <v>1.0052023693096745</v>
      </c>
      <c r="G37" s="4">
        <v>0.06986036337164711</v>
      </c>
      <c r="H37" s="2">
        <f t="shared" si="1"/>
        <v>1.0807004988556506</v>
      </c>
      <c r="I37" s="5">
        <v>0.397283247845176</v>
      </c>
      <c r="J37" s="4">
        <v>0.3371755891195788</v>
      </c>
      <c r="K37" s="34">
        <v>0.126742975806337</v>
      </c>
      <c r="L37" s="12">
        <v>1.14</v>
      </c>
      <c r="M37" s="12">
        <v>1.11</v>
      </c>
      <c r="N37" s="12">
        <v>1.15</v>
      </c>
      <c r="O37" s="1">
        <v>1.12</v>
      </c>
      <c r="P37" s="2">
        <f>AVERAGE('Industry Averages'!$H37,L37:O37)</f>
        <v>1.1201400997711302</v>
      </c>
    </row>
    <row r="38" spans="1:16" ht="15.75">
      <c r="A38" s="19" t="s">
        <v>61</v>
      </c>
      <c r="B38" s="1">
        <v>138</v>
      </c>
      <c r="C38" s="2">
        <v>1.2907351864587455</v>
      </c>
      <c r="D38" s="4">
        <v>0.3027310864190015</v>
      </c>
      <c r="E38" s="4">
        <v>0.11795089968411829</v>
      </c>
      <c r="F38" s="2">
        <f t="shared" si="0"/>
        <v>1.0546606221840522</v>
      </c>
      <c r="G38" s="4">
        <v>0.1113606958807795</v>
      </c>
      <c r="H38" s="2">
        <f t="shared" si="1"/>
        <v>1.186826440486317</v>
      </c>
      <c r="I38" s="5">
        <v>0.3798770135254992</v>
      </c>
      <c r="J38" s="4">
        <v>0.31536571621443654</v>
      </c>
      <c r="K38" s="34">
        <v>0.4836626821048271</v>
      </c>
      <c r="L38" s="12">
        <v>1.28</v>
      </c>
      <c r="M38" s="12">
        <v>1.3</v>
      </c>
      <c r="N38" s="12">
        <v>1.3</v>
      </c>
      <c r="O38" s="1">
        <v>1.59</v>
      </c>
      <c r="P38" s="2">
        <f>AVERAGE('Industry Averages'!$H38,L38:O38)</f>
        <v>1.3313652880972633</v>
      </c>
    </row>
    <row r="39" spans="1:16" ht="15.75">
      <c r="A39" s="19" t="s">
        <v>62</v>
      </c>
      <c r="B39" s="1">
        <v>1425</v>
      </c>
      <c r="C39" s="2">
        <v>1.300333673212207</v>
      </c>
      <c r="D39" s="4">
        <v>0.13059502053046806</v>
      </c>
      <c r="E39" s="4">
        <v>0.12291803618616465</v>
      </c>
      <c r="F39" s="2">
        <f t="shared" si="0"/>
        <v>1.1858278171259407</v>
      </c>
      <c r="G39" s="4">
        <v>0.09588144928985674</v>
      </c>
      <c r="H39" s="2">
        <f t="shared" si="1"/>
        <v>1.3115844334733844</v>
      </c>
      <c r="I39" s="5">
        <v>0.3605663049540746</v>
      </c>
      <c r="J39" s="4">
        <v>0.3102846708216302</v>
      </c>
      <c r="K39" s="34">
        <v>0.2951545217403734</v>
      </c>
      <c r="L39" s="12">
        <v>1.32</v>
      </c>
      <c r="M39" s="12">
        <v>1.36</v>
      </c>
      <c r="N39" s="12">
        <v>1.38</v>
      </c>
      <c r="O39" s="1">
        <v>0.64</v>
      </c>
      <c r="P39" s="2">
        <f>AVERAGE('Industry Averages'!$H39,L39:O39)</f>
        <v>1.202316886694677</v>
      </c>
    </row>
    <row r="40" spans="1:16" ht="15.75">
      <c r="A40" s="19" t="s">
        <v>63</v>
      </c>
      <c r="B40" s="1">
        <v>1267</v>
      </c>
      <c r="C40" s="2">
        <v>1.1234164907248396</v>
      </c>
      <c r="D40" s="4">
        <v>0.8733305868006173</v>
      </c>
      <c r="E40" s="4">
        <v>0.15798804868395813</v>
      </c>
      <c r="F40" s="2">
        <f t="shared" si="0"/>
        <v>0.6826206184815243</v>
      </c>
      <c r="G40" s="4">
        <v>0.19193526689299886</v>
      </c>
      <c r="H40" s="2">
        <f t="shared" si="1"/>
        <v>0.8447598199922111</v>
      </c>
      <c r="I40" s="5">
        <v>0.348718227836435</v>
      </c>
      <c r="J40" s="4">
        <v>0.2943241351825901</v>
      </c>
      <c r="K40" s="34">
        <v>0.2225182081598047</v>
      </c>
      <c r="L40" s="12">
        <v>0.98</v>
      </c>
      <c r="M40" s="12">
        <v>0.88</v>
      </c>
      <c r="N40" s="12">
        <v>0.81</v>
      </c>
      <c r="O40" s="1">
        <v>0.75</v>
      </c>
      <c r="P40" s="2">
        <f>AVERAGE('Industry Averages'!$H40,L40:O40)</f>
        <v>0.8529519639984422</v>
      </c>
    </row>
    <row r="41" spans="1:16" ht="15.75">
      <c r="A41" s="19" t="s">
        <v>12</v>
      </c>
      <c r="B41" s="1">
        <v>734</v>
      </c>
      <c r="C41" s="2">
        <v>1.1419146387042676</v>
      </c>
      <c r="D41" s="4">
        <v>0.15340025255551284</v>
      </c>
      <c r="E41" s="4">
        <v>0.07802734238328309</v>
      </c>
      <c r="F41" s="2">
        <f t="shared" si="0"/>
        <v>1.0255881750437605</v>
      </c>
      <c r="G41" s="4">
        <v>0.07354360037117443</v>
      </c>
      <c r="H41" s="2">
        <f t="shared" si="1"/>
        <v>1.1070010153253311</v>
      </c>
      <c r="I41" s="5">
        <v>0.45552715590093257</v>
      </c>
      <c r="J41" s="4">
        <v>0.38638430057677353</v>
      </c>
      <c r="K41" s="34">
        <v>0.2802619089154422</v>
      </c>
      <c r="L41" s="12">
        <v>1.02</v>
      </c>
      <c r="M41" s="12">
        <v>1.24</v>
      </c>
      <c r="N41" s="12">
        <v>1.17</v>
      </c>
      <c r="O41" s="1">
        <v>0.47</v>
      </c>
      <c r="P41" s="2">
        <f>AVERAGE('Industry Averages'!$H41,L41:O41)</f>
        <v>1.0014002030650662</v>
      </c>
    </row>
    <row r="42" spans="1:16" ht="15.75">
      <c r="A42" s="19" t="s">
        <v>64</v>
      </c>
      <c r="B42" s="1">
        <v>353</v>
      </c>
      <c r="C42" s="2">
        <v>1.044445186891865</v>
      </c>
      <c r="D42" s="4">
        <v>0.30505613997568043</v>
      </c>
      <c r="E42" s="4">
        <v>0.12998483608179812</v>
      </c>
      <c r="F42" s="2">
        <f t="shared" si="0"/>
        <v>0.8522197662996733</v>
      </c>
      <c r="G42" s="4">
        <v>0.04883198326155023</v>
      </c>
      <c r="H42" s="2">
        <f t="shared" si="1"/>
        <v>0.895971848614013</v>
      </c>
      <c r="I42" s="5">
        <v>0.4120649957163222</v>
      </c>
      <c r="J42" s="4">
        <v>0.3374463068311003</v>
      </c>
      <c r="K42" s="34">
        <v>0.23073320980309003</v>
      </c>
      <c r="L42" s="12">
        <v>1.03</v>
      </c>
      <c r="M42" s="12">
        <v>0.98</v>
      </c>
      <c r="N42" s="12">
        <v>1.01</v>
      </c>
      <c r="O42" s="1">
        <v>0.96</v>
      </c>
      <c r="P42" s="2">
        <f>AVERAGE('Industry Averages'!$H42,L42:O42)</f>
        <v>0.9751943697228025</v>
      </c>
    </row>
    <row r="43" spans="1:16" ht="15.75">
      <c r="A43" s="19" t="s">
        <v>65</v>
      </c>
      <c r="B43" s="1">
        <v>417</v>
      </c>
      <c r="C43" s="2">
        <v>0.9490115252124371</v>
      </c>
      <c r="D43" s="4">
        <v>0.429733867628016</v>
      </c>
      <c r="E43" s="4">
        <v>0.1270277825046258</v>
      </c>
      <c r="F43" s="2">
        <f t="shared" si="0"/>
        <v>0.7201783088014071</v>
      </c>
      <c r="G43" s="4">
        <v>0.06181078376339378</v>
      </c>
      <c r="H43" s="2">
        <f t="shared" si="1"/>
        <v>0.7676258651642635</v>
      </c>
      <c r="I43" s="5">
        <v>0.36452133743233606</v>
      </c>
      <c r="J43" s="4">
        <v>0.30326937638340984</v>
      </c>
      <c r="K43" s="34">
        <v>0.13846960912572712</v>
      </c>
      <c r="L43" s="12">
        <v>0.69</v>
      </c>
      <c r="M43" s="12">
        <v>0.59</v>
      </c>
      <c r="N43" s="12">
        <v>0.6</v>
      </c>
      <c r="O43" s="1">
        <v>0.73</v>
      </c>
      <c r="P43" s="2">
        <f>AVERAGE('Industry Averages'!$H43,L43:O43)</f>
        <v>0.6755251730328526</v>
      </c>
    </row>
    <row r="44" spans="1:16" ht="15.75">
      <c r="A44" s="19" t="s">
        <v>66</v>
      </c>
      <c r="B44" s="1">
        <v>1102</v>
      </c>
      <c r="C44" s="2">
        <v>0.8872639166095099</v>
      </c>
      <c r="D44" s="4">
        <v>5.323315250647575</v>
      </c>
      <c r="E44" s="4">
        <v>0.15289723972565497</v>
      </c>
      <c r="F44" s="2">
        <f t="shared" si="0"/>
        <v>0.17975147042285539</v>
      </c>
      <c r="G44" s="4">
        <v>0.08206793106163296</v>
      </c>
      <c r="H44" s="2">
        <f t="shared" si="1"/>
        <v>0.19582219262776895</v>
      </c>
      <c r="I44" s="5">
        <v>0.36077871317707705</v>
      </c>
      <c r="J44" s="4">
        <v>0.30019307693247255</v>
      </c>
      <c r="K44" s="34">
        <v>0.31791136836767436</v>
      </c>
      <c r="L44" s="12">
        <v>0.15</v>
      </c>
      <c r="M44" s="12">
        <v>0.13</v>
      </c>
      <c r="N44" s="12">
        <v>0.15</v>
      </c>
      <c r="O44" s="1">
        <v>0.3</v>
      </c>
      <c r="P44" s="2">
        <f>AVERAGE('Industry Averages'!$H44,L44:O44)</f>
        <v>0.1851644385255538</v>
      </c>
    </row>
    <row r="45" spans="1:16" ht="15.75">
      <c r="A45" s="19" t="s">
        <v>13</v>
      </c>
      <c r="B45" s="1">
        <v>1377</v>
      </c>
      <c r="C45" s="2">
        <v>0.859011758862293</v>
      </c>
      <c r="D45" s="4">
        <v>0.24619391296118856</v>
      </c>
      <c r="E45" s="4">
        <v>0.1520293054945744</v>
      </c>
      <c r="F45" s="2">
        <f t="shared" si="0"/>
        <v>0.7267222988901879</v>
      </c>
      <c r="G45" s="4">
        <v>0.05441837640567878</v>
      </c>
      <c r="H45" s="2">
        <f t="shared" si="1"/>
        <v>0.7685452855225647</v>
      </c>
      <c r="I45" s="5">
        <v>0.32738158348503454</v>
      </c>
      <c r="J45" s="4">
        <v>0.2679339028889312</v>
      </c>
      <c r="K45" s="34">
        <v>0.1855004306229045</v>
      </c>
      <c r="L45" s="12">
        <v>0.72</v>
      </c>
      <c r="M45" s="12">
        <v>0.66</v>
      </c>
      <c r="N45" s="12">
        <v>0.65</v>
      </c>
      <c r="O45" s="1">
        <v>0.97</v>
      </c>
      <c r="P45" s="2">
        <f>AVERAGE('Industry Averages'!$H45,L45:O45)</f>
        <v>0.7537090571045129</v>
      </c>
    </row>
    <row r="46" spans="1:16" ht="15.75">
      <c r="A46" s="19" t="s">
        <v>67</v>
      </c>
      <c r="B46" s="1">
        <v>160</v>
      </c>
      <c r="C46" s="2">
        <v>0.8623901578039552</v>
      </c>
      <c r="D46" s="4">
        <v>0.7540329685483451</v>
      </c>
      <c r="E46" s="4">
        <v>0.14567333847476918</v>
      </c>
      <c r="F46" s="2">
        <f t="shared" si="0"/>
        <v>0.5536901781597283</v>
      </c>
      <c r="G46" s="4">
        <v>0.08222568529542838</v>
      </c>
      <c r="H46" s="2">
        <f t="shared" si="1"/>
        <v>0.60329665941671</v>
      </c>
      <c r="I46" s="5">
        <v>0.34485169376100905</v>
      </c>
      <c r="J46" s="4">
        <v>0.30063373348634653</v>
      </c>
      <c r="K46" s="34">
        <v>0.15798467236517072</v>
      </c>
      <c r="L46" s="12">
        <v>0.63</v>
      </c>
      <c r="M46" s="12">
        <v>0.6</v>
      </c>
      <c r="N46" s="12">
        <v>0.52</v>
      </c>
      <c r="O46" s="1">
        <v>0.43</v>
      </c>
      <c r="P46" s="2">
        <f>AVERAGE('Industry Averages'!$H46,L46:O46)</f>
        <v>0.556659331883342</v>
      </c>
    </row>
    <row r="47" spans="1:16" ht="15.75">
      <c r="A47" s="19" t="s">
        <v>14</v>
      </c>
      <c r="B47" s="1">
        <v>359</v>
      </c>
      <c r="C47" s="2">
        <v>1.1395130724062112</v>
      </c>
      <c r="D47" s="4">
        <v>0.18542926296402693</v>
      </c>
      <c r="E47" s="4">
        <v>0.15994467350585362</v>
      </c>
      <c r="F47" s="2">
        <f t="shared" si="0"/>
        <v>1.0021164909254612</v>
      </c>
      <c r="G47" s="4">
        <v>0.12534535295351285</v>
      </c>
      <c r="H47" s="2">
        <f t="shared" si="1"/>
        <v>1.1457281960478736</v>
      </c>
      <c r="I47" s="5">
        <v>0.35516130325411455</v>
      </c>
      <c r="J47" s="4">
        <v>0.29080939116828763</v>
      </c>
      <c r="K47" s="34">
        <v>0.27151741011751607</v>
      </c>
      <c r="L47" s="12">
        <v>0.95</v>
      </c>
      <c r="M47" s="12">
        <v>0.97</v>
      </c>
      <c r="N47" s="12">
        <v>1.01</v>
      </c>
      <c r="O47" s="1">
        <v>0.9</v>
      </c>
      <c r="P47" s="2">
        <f>AVERAGE('Industry Averages'!$H47,L47:O47)</f>
        <v>0.9951456392095747</v>
      </c>
    </row>
    <row r="48" spans="1:16" ht="15.75">
      <c r="A48" s="19" t="s">
        <v>68</v>
      </c>
      <c r="B48" s="1">
        <v>239</v>
      </c>
      <c r="C48" s="2">
        <v>1.0068129993888768</v>
      </c>
      <c r="D48" s="4">
        <v>0.5179186869913363</v>
      </c>
      <c r="E48" s="4">
        <v>0.09768003285116696</v>
      </c>
      <c r="F48" s="2">
        <f t="shared" si="0"/>
        <v>0.7280188518983182</v>
      </c>
      <c r="G48" s="4">
        <v>0.041264426180426104</v>
      </c>
      <c r="H48" s="2">
        <f t="shared" si="1"/>
        <v>0.7593531227780699</v>
      </c>
      <c r="I48" s="5">
        <v>0.3790968815066562</v>
      </c>
      <c r="J48" s="4">
        <v>0.3266037376180023</v>
      </c>
      <c r="K48" s="34">
        <v>0.43266829737944873</v>
      </c>
      <c r="L48" s="12">
        <v>0.76</v>
      </c>
      <c r="M48" s="12">
        <v>0.65</v>
      </c>
      <c r="N48" s="12">
        <v>0.59</v>
      </c>
      <c r="O48" s="1">
        <v>0.75</v>
      </c>
      <c r="P48" s="2">
        <f>AVERAGE('Industry Averages'!$H48,L48:O48)</f>
        <v>0.701870624555614</v>
      </c>
    </row>
    <row r="49" spans="1:16" ht="15.75">
      <c r="A49" s="19" t="s">
        <v>69</v>
      </c>
      <c r="B49" s="1">
        <v>852</v>
      </c>
      <c r="C49" s="2">
        <v>1.0301404336488462</v>
      </c>
      <c r="D49" s="4">
        <v>0.08920848333509747</v>
      </c>
      <c r="E49" s="4">
        <v>0.07599662123987726</v>
      </c>
      <c r="F49" s="2">
        <f t="shared" si="0"/>
        <v>0.9663962122034088</v>
      </c>
      <c r="G49" s="4">
        <v>0.038562482542436306</v>
      </c>
      <c r="H49" s="2">
        <f t="shared" si="1"/>
        <v>1.0051575839883573</v>
      </c>
      <c r="I49" s="5">
        <v>0.4368823320732141</v>
      </c>
      <c r="J49" s="4">
        <v>0.3806455222381313</v>
      </c>
      <c r="K49" s="34">
        <v>0.2757736187713382</v>
      </c>
      <c r="L49" s="12">
        <v>0.99</v>
      </c>
      <c r="M49" s="12">
        <v>1.13</v>
      </c>
      <c r="N49" s="12">
        <v>1.13</v>
      </c>
      <c r="O49" s="1">
        <v>0.49</v>
      </c>
      <c r="P49" s="2">
        <f>AVERAGE('Industry Averages'!$H49,L49:O49)</f>
        <v>0.9490315167976714</v>
      </c>
    </row>
    <row r="50" spans="1:16" ht="15.75">
      <c r="A50" s="19" t="s">
        <v>70</v>
      </c>
      <c r="B50" s="1">
        <v>445</v>
      </c>
      <c r="C50" s="2">
        <v>0.9597993434611232</v>
      </c>
      <c r="D50" s="4">
        <v>0.27497104243290915</v>
      </c>
      <c r="E50" s="4">
        <v>0.14227983754560394</v>
      </c>
      <c r="F50" s="2">
        <f t="shared" si="0"/>
        <v>0.797630270624888</v>
      </c>
      <c r="G50" s="4">
        <v>0.0652364919977683</v>
      </c>
      <c r="H50" s="2">
        <f t="shared" si="1"/>
        <v>0.8532963298167002</v>
      </c>
      <c r="I50" s="5">
        <v>0.40569179316898285</v>
      </c>
      <c r="J50" s="4">
        <v>0.34694683304355656</v>
      </c>
      <c r="K50" s="34">
        <v>0.26703570524617626</v>
      </c>
      <c r="L50" s="12">
        <v>0.89</v>
      </c>
      <c r="M50" s="12">
        <v>0.95</v>
      </c>
      <c r="N50" s="12">
        <v>0.82</v>
      </c>
      <c r="O50" s="1">
        <v>0.8</v>
      </c>
      <c r="P50" s="2">
        <f>AVERAGE('Industry Averages'!$H50,L50:O50)</f>
        <v>0.8626592659633401</v>
      </c>
    </row>
    <row r="51" spans="1:16" ht="15.75">
      <c r="A51" s="19" t="s">
        <v>71</v>
      </c>
      <c r="B51" s="1">
        <v>455</v>
      </c>
      <c r="C51" s="2">
        <v>1.0555863294466588</v>
      </c>
      <c r="D51" s="4">
        <v>0.08008739601128481</v>
      </c>
      <c r="E51" s="4">
        <v>0.0685317723822272</v>
      </c>
      <c r="F51" s="2">
        <f t="shared" si="0"/>
        <v>0.996572664086415</v>
      </c>
      <c r="G51" s="4">
        <v>0.03309799522268653</v>
      </c>
      <c r="H51" s="2">
        <f t="shared" si="1"/>
        <v>1.0306863148100875</v>
      </c>
      <c r="I51" s="5">
        <v>0.44356423993054794</v>
      </c>
      <c r="J51" s="4">
        <v>0.395433700186996</v>
      </c>
      <c r="K51" s="34">
        <v>0.3489838090136651</v>
      </c>
      <c r="L51" s="12">
        <v>0.98</v>
      </c>
      <c r="M51" s="12">
        <v>1.23</v>
      </c>
      <c r="N51" s="12">
        <v>1.23</v>
      </c>
      <c r="O51" s="1">
        <v>1.24</v>
      </c>
      <c r="P51" s="2">
        <f>AVERAGE('Industry Averages'!$H51,L51:O51)</f>
        <v>1.1421372629620177</v>
      </c>
    </row>
    <row r="52" spans="1:16" ht="15.75">
      <c r="A52" s="19" t="s">
        <v>15</v>
      </c>
      <c r="B52" s="1">
        <v>168</v>
      </c>
      <c r="C52" s="2">
        <v>1.476145403262775</v>
      </c>
      <c r="D52" s="4">
        <v>0.3282324108947471</v>
      </c>
      <c r="E52" s="4">
        <v>0.2056651335052623</v>
      </c>
      <c r="F52" s="2">
        <f t="shared" si="0"/>
        <v>1.1878581230839431</v>
      </c>
      <c r="G52" s="4">
        <v>0.13169995774118198</v>
      </c>
      <c r="H52" s="2">
        <f t="shared" si="1"/>
        <v>1.368027254719254</v>
      </c>
      <c r="I52" s="5">
        <v>0.29939423594008685</v>
      </c>
      <c r="J52" s="4">
        <v>0.29332300045496484</v>
      </c>
      <c r="K52" s="34">
        <v>0.4258963280494906</v>
      </c>
      <c r="L52" s="12">
        <v>0.94</v>
      </c>
      <c r="M52" s="12">
        <v>0.74</v>
      </c>
      <c r="N52" s="12">
        <v>0.75</v>
      </c>
      <c r="O52" s="1">
        <v>0.91</v>
      </c>
      <c r="P52" s="2">
        <f>AVERAGE('Industry Averages'!$H52,L52:O52)</f>
        <v>0.9416054509438508</v>
      </c>
    </row>
    <row r="53" spans="1:16" ht="15.75">
      <c r="A53" s="19" t="s">
        <v>72</v>
      </c>
      <c r="B53" s="1">
        <v>223</v>
      </c>
      <c r="C53" s="2">
        <v>0.9621215659114686</v>
      </c>
      <c r="D53" s="4">
        <v>0.48732522372681053</v>
      </c>
      <c r="E53" s="4">
        <v>0.1597690570674334</v>
      </c>
      <c r="F53" s="2">
        <f t="shared" si="0"/>
        <v>0.7072716099709269</v>
      </c>
      <c r="G53" s="4">
        <v>0.03988506590772956</v>
      </c>
      <c r="H53" s="2">
        <f t="shared" si="1"/>
        <v>0.7366530660619384</v>
      </c>
      <c r="I53" s="5">
        <v>0.3383414914426642</v>
      </c>
      <c r="J53" s="4">
        <v>0.29027230215713185</v>
      </c>
      <c r="K53" s="34">
        <v>0.15995266931111327</v>
      </c>
      <c r="L53" s="12">
        <v>0.57</v>
      </c>
      <c r="M53" s="12">
        <v>0.56</v>
      </c>
      <c r="N53" s="12">
        <v>0.5</v>
      </c>
      <c r="O53" s="1">
        <v>0.73</v>
      </c>
      <c r="P53" s="2">
        <f>AVERAGE('Industry Averages'!$H53,L53:O53)</f>
        <v>0.6193306132123877</v>
      </c>
    </row>
    <row r="54" spans="1:16" ht="15.75">
      <c r="A54" s="19" t="s">
        <v>16</v>
      </c>
      <c r="B54" s="1">
        <v>654</v>
      </c>
      <c r="C54" s="2">
        <v>1.1943470018727957</v>
      </c>
      <c r="D54" s="4">
        <v>0.4901824827654364</v>
      </c>
      <c r="E54" s="4">
        <v>0.057061387842559444</v>
      </c>
      <c r="F54" s="2">
        <f t="shared" si="0"/>
        <v>0.8766229621707476</v>
      </c>
      <c r="G54" s="4">
        <v>0.07677133540941726</v>
      </c>
      <c r="H54" s="2">
        <f t="shared" si="1"/>
        <v>0.9495187874820774</v>
      </c>
      <c r="I54" s="5">
        <v>0.35793222379699274</v>
      </c>
      <c r="J54" s="4">
        <v>0.3225187356747879</v>
      </c>
      <c r="K54" s="34">
        <v>0.7621181086493002</v>
      </c>
      <c r="L54" s="12">
        <v>0.84</v>
      </c>
      <c r="M54" s="12">
        <v>0.72</v>
      </c>
      <c r="N54" s="12">
        <v>0.68</v>
      </c>
      <c r="O54" s="1">
        <v>0.81</v>
      </c>
      <c r="P54" s="2">
        <f>AVERAGE('Industry Averages'!$H54,L54:O54)</f>
        <v>0.7999037574964156</v>
      </c>
    </row>
    <row r="55" spans="1:16" ht="15.75">
      <c r="A55" s="19" t="s">
        <v>17</v>
      </c>
      <c r="B55" s="1">
        <v>575</v>
      </c>
      <c r="C55" s="2">
        <v>1.040845027341588</v>
      </c>
      <c r="D55" s="4">
        <v>0.11050592122201273</v>
      </c>
      <c r="E55" s="4">
        <v>0.12035865084485994</v>
      </c>
      <c r="F55" s="2">
        <f t="shared" si="0"/>
        <v>0.9622235872733835</v>
      </c>
      <c r="G55" s="4">
        <v>0.035380380004629605</v>
      </c>
      <c r="H55" s="2">
        <f t="shared" si="1"/>
        <v>0.9975160854368706</v>
      </c>
      <c r="I55" s="5">
        <v>0.41516500204679246</v>
      </c>
      <c r="J55" s="4">
        <v>0.3571539565229754</v>
      </c>
      <c r="K55" s="34">
        <v>0.10263152870986265</v>
      </c>
      <c r="L55" s="12">
        <v>0.91</v>
      </c>
      <c r="M55" s="12">
        <v>0.94</v>
      </c>
      <c r="N55" s="12">
        <v>0.96</v>
      </c>
      <c r="O55" s="1">
        <v>0.74</v>
      </c>
      <c r="P55" s="2">
        <f>AVERAGE('Industry Averages'!$H55,L55:O55)</f>
        <v>0.9095032170873741</v>
      </c>
    </row>
    <row r="56" spans="1:16" ht="15.75">
      <c r="A56" s="19" t="s">
        <v>18</v>
      </c>
      <c r="B56" s="1">
        <v>266</v>
      </c>
      <c r="C56" s="2">
        <v>1.2675474876977695</v>
      </c>
      <c r="D56" s="4">
        <v>0.10751090380719992</v>
      </c>
      <c r="E56" s="4">
        <v>0.14318180298464608</v>
      </c>
      <c r="F56" s="2">
        <f t="shared" si="0"/>
        <v>1.1742056942205383</v>
      </c>
      <c r="G56" s="4">
        <v>0.04292154363744439</v>
      </c>
      <c r="H56" s="2">
        <f t="shared" si="1"/>
        <v>1.2268646174350117</v>
      </c>
      <c r="I56" s="5">
        <v>0.4175651154926289</v>
      </c>
      <c r="J56" s="4">
        <v>0.39747089362656346</v>
      </c>
      <c r="K56" s="34">
        <v>0.2672556262431212</v>
      </c>
      <c r="L56" s="12">
        <v>1.23</v>
      </c>
      <c r="M56" s="12">
        <v>1.12</v>
      </c>
      <c r="N56" s="12">
        <v>1.05</v>
      </c>
      <c r="O56" s="1">
        <v>1.32</v>
      </c>
      <c r="P56" s="2">
        <f>AVERAGE('Industry Averages'!$H56,L56:O56)</f>
        <v>1.1893729234870025</v>
      </c>
    </row>
    <row r="57" spans="1:16" ht="15.75">
      <c r="A57" s="19" t="s">
        <v>73</v>
      </c>
      <c r="B57" s="1">
        <v>215</v>
      </c>
      <c r="C57" s="2">
        <v>0.7842099456424996</v>
      </c>
      <c r="D57" s="4">
        <v>0.3911874304924806</v>
      </c>
      <c r="E57" s="4">
        <v>0.1453534691316551</v>
      </c>
      <c r="F57" s="2">
        <f t="shared" si="0"/>
        <v>0.6082711682922193</v>
      </c>
      <c r="G57" s="4">
        <v>0.1525411210024224</v>
      </c>
      <c r="H57" s="2">
        <f t="shared" si="1"/>
        <v>0.717758918299041</v>
      </c>
      <c r="I57" s="5">
        <v>0.2713195117129375</v>
      </c>
      <c r="J57" s="4">
        <v>0.23025625937363273</v>
      </c>
      <c r="K57" s="34">
        <v>0.16259965010253763</v>
      </c>
      <c r="L57" s="12">
        <v>0.72</v>
      </c>
      <c r="M57" s="12">
        <v>0.58</v>
      </c>
      <c r="N57" s="12">
        <v>0.54</v>
      </c>
      <c r="O57" s="1">
        <v>1.33</v>
      </c>
      <c r="P57" s="2">
        <f>AVERAGE('Industry Averages'!$H57,L57:O57)</f>
        <v>0.7775517836598083</v>
      </c>
    </row>
    <row r="58" spans="1:16" ht="15.75">
      <c r="A58" s="19" t="s">
        <v>19</v>
      </c>
      <c r="B58" s="1">
        <v>142</v>
      </c>
      <c r="C58" s="2">
        <v>1.076991510084453</v>
      </c>
      <c r="D58" s="4">
        <v>1.0791276598797896</v>
      </c>
      <c r="E58" s="4">
        <v>0.1674641579892582</v>
      </c>
      <c r="F58" s="2">
        <f t="shared" si="0"/>
        <v>0.5990251526065067</v>
      </c>
      <c r="G58" s="4">
        <v>0.39900810447260776</v>
      </c>
      <c r="H58" s="2">
        <f t="shared" si="1"/>
        <v>0.9967275050869701</v>
      </c>
      <c r="I58" s="5">
        <v>0.26285517349957144</v>
      </c>
      <c r="J58" s="4">
        <v>0.22915969631505403</v>
      </c>
      <c r="K58" s="34">
        <v>0.22484640634285552</v>
      </c>
      <c r="L58" s="12">
        <v>1.19</v>
      </c>
      <c r="M58" s="12">
        <v>0.94</v>
      </c>
      <c r="N58" s="12">
        <v>0.98</v>
      </c>
      <c r="O58" s="1">
        <v>1.17</v>
      </c>
      <c r="P58" s="2">
        <f>AVERAGE('Industry Averages'!$H58,L58:O58)</f>
        <v>1.055345501017394</v>
      </c>
    </row>
    <row r="59" spans="1:16" ht="15.75">
      <c r="A59" s="19" t="s">
        <v>20</v>
      </c>
      <c r="B59" s="1">
        <v>231</v>
      </c>
      <c r="C59" s="2">
        <v>0.8837375937201913</v>
      </c>
      <c r="D59" s="4">
        <v>0.28044754429954016</v>
      </c>
      <c r="E59" s="4">
        <v>0.1552221785899587</v>
      </c>
      <c r="F59" s="2">
        <f t="shared" si="0"/>
        <v>0.7319568816352461</v>
      </c>
      <c r="G59" s="4">
        <v>0.10552552110467424</v>
      </c>
      <c r="H59" s="2">
        <f t="shared" si="1"/>
        <v>0.8183094083793329</v>
      </c>
      <c r="I59" s="5">
        <v>0.3009167522751331</v>
      </c>
      <c r="J59" s="4">
        <v>0.2594679524853248</v>
      </c>
      <c r="K59" s="34">
        <v>0.201426938004544</v>
      </c>
      <c r="L59" s="12">
        <v>0.65</v>
      </c>
      <c r="M59" s="12">
        <v>0.52</v>
      </c>
      <c r="N59" s="12">
        <v>0.5</v>
      </c>
      <c r="O59" s="1">
        <v>1.19</v>
      </c>
      <c r="P59" s="2">
        <f>AVERAGE('Industry Averages'!$H59,L59:O59)</f>
        <v>0.7356618816758667</v>
      </c>
    </row>
    <row r="60" spans="1:16" ht="15.75">
      <c r="A60" s="19" t="s">
        <v>74</v>
      </c>
      <c r="B60" s="1">
        <v>1706</v>
      </c>
      <c r="C60" s="2">
        <v>0.861626215850316</v>
      </c>
      <c r="D60" s="4">
        <v>0.45271822711991755</v>
      </c>
      <c r="E60" s="4">
        <v>0.047028453315935075</v>
      </c>
      <c r="F60" s="2">
        <f t="shared" si="0"/>
        <v>0.6455386877420589</v>
      </c>
      <c r="G60" s="4">
        <v>0.10234618887694047</v>
      </c>
      <c r="H60" s="2">
        <f t="shared" si="1"/>
        <v>0.7191399175751529</v>
      </c>
      <c r="I60" s="5">
        <v>0.2475957682973719</v>
      </c>
      <c r="J60" s="4">
        <v>0.3147156439825327</v>
      </c>
      <c r="K60" s="34">
        <v>0.183639948416724</v>
      </c>
      <c r="L60" s="12">
        <v>0.67</v>
      </c>
      <c r="M60" s="12">
        <v>0.57</v>
      </c>
      <c r="N60" s="12">
        <v>0.55</v>
      </c>
      <c r="O60" s="1">
        <v>0.55</v>
      </c>
      <c r="P60" s="2">
        <f>AVERAGE('Industry Averages'!$H60,L60:O60)</f>
        <v>0.6118279835150305</v>
      </c>
    </row>
    <row r="61" spans="1:16" ht="15.75">
      <c r="A61" s="19" t="s">
        <v>21</v>
      </c>
      <c r="B61" s="1">
        <v>1421</v>
      </c>
      <c r="C61" s="2">
        <v>1.1436622839472304</v>
      </c>
      <c r="D61" s="4">
        <v>0.1333161723832206</v>
      </c>
      <c r="E61" s="4">
        <v>0.1576027804071483</v>
      </c>
      <c r="F61" s="2">
        <f t="shared" si="0"/>
        <v>1.0410425760993374</v>
      </c>
      <c r="G61" s="4">
        <v>0.0746682324810206</v>
      </c>
      <c r="H61" s="2">
        <f t="shared" si="1"/>
        <v>1.1250479153986082</v>
      </c>
      <c r="I61" s="5">
        <v>0.3397047837842136</v>
      </c>
      <c r="J61" s="4">
        <v>0.2771376387382586</v>
      </c>
      <c r="K61" s="34">
        <v>0.11302985536216764</v>
      </c>
      <c r="L61" s="12">
        <v>1.14</v>
      </c>
      <c r="M61" s="12">
        <v>1.12</v>
      </c>
      <c r="N61" s="12">
        <v>1.16</v>
      </c>
      <c r="O61" s="1">
        <v>1.01</v>
      </c>
      <c r="P61" s="2">
        <f>AVERAGE('Industry Averages'!$H61,L61:O61)</f>
        <v>1.1110095830797215</v>
      </c>
    </row>
    <row r="62" spans="1:16" ht="15.75">
      <c r="A62" s="19" t="s">
        <v>75</v>
      </c>
      <c r="B62" s="1">
        <v>1706</v>
      </c>
      <c r="C62" s="2">
        <v>1.0975394120110467</v>
      </c>
      <c r="D62" s="4">
        <v>0.25981183865032015</v>
      </c>
      <c r="E62" s="4">
        <v>0.04404778241760278</v>
      </c>
      <c r="F62" s="2">
        <f t="shared" si="0"/>
        <v>0.9206735383863397</v>
      </c>
      <c r="G62" s="4">
        <v>0.0902798893143427</v>
      </c>
      <c r="H62" s="2">
        <f t="shared" si="1"/>
        <v>1.0120404370223572</v>
      </c>
      <c r="I62" s="5">
        <v>0.48364631838282895</v>
      </c>
      <c r="J62" s="4">
        <v>0.5306652874605404</v>
      </c>
      <c r="K62" s="34">
        <v>0.33789743800600475</v>
      </c>
      <c r="L62" s="12">
        <v>1.33</v>
      </c>
      <c r="M62" s="12">
        <v>1.24</v>
      </c>
      <c r="N62" s="12">
        <v>1.09</v>
      </c>
      <c r="O62" s="1">
        <v>0.82</v>
      </c>
      <c r="P62" s="2">
        <f>AVERAGE('Industry Averages'!$H62,L62:O62)</f>
        <v>1.0984080874044715</v>
      </c>
    </row>
    <row r="63" spans="1:16" ht="15.75">
      <c r="A63" s="19" t="s">
        <v>76</v>
      </c>
      <c r="B63" s="1">
        <v>145</v>
      </c>
      <c r="C63" s="2">
        <v>1.1005990216004515</v>
      </c>
      <c r="D63" s="4">
        <v>0.2671754613839781</v>
      </c>
      <c r="E63" s="4">
        <v>0.13296911127852126</v>
      </c>
      <c r="F63" s="2">
        <f t="shared" si="0"/>
        <v>0.9190425851954606</v>
      </c>
      <c r="G63" s="4">
        <v>0.12606796404214163</v>
      </c>
      <c r="H63" s="2">
        <f t="shared" si="1"/>
        <v>1.0516179146449982</v>
      </c>
      <c r="I63" s="5">
        <v>0.3577647259514885</v>
      </c>
      <c r="J63" s="4">
        <v>0.29772457067346564</v>
      </c>
      <c r="K63" s="34">
        <v>0.06673140754893901</v>
      </c>
      <c r="L63" s="12">
        <v>0.85</v>
      </c>
      <c r="M63" s="12">
        <v>0.86</v>
      </c>
      <c r="N63" s="12">
        <v>0.94</v>
      </c>
      <c r="O63" s="1">
        <v>0.71</v>
      </c>
      <c r="P63" s="2">
        <f>AVERAGE('Industry Averages'!$H63,L63:O63)</f>
        <v>0.8823235829289995</v>
      </c>
    </row>
    <row r="64" spans="1:16" ht="15.75">
      <c r="A64" s="19" t="s">
        <v>77</v>
      </c>
      <c r="B64" s="1">
        <v>46</v>
      </c>
      <c r="C64" s="2">
        <v>1.2788238428533345</v>
      </c>
      <c r="D64" s="4">
        <v>0.26809444347115663</v>
      </c>
      <c r="E64" s="4">
        <v>0.22966977055414242</v>
      </c>
      <c r="F64" s="2">
        <f t="shared" si="0"/>
        <v>1.0672616079496053</v>
      </c>
      <c r="G64" s="4">
        <v>0.07109859759869312</v>
      </c>
      <c r="H64" s="2">
        <f t="shared" si="1"/>
        <v>1.148950367811506</v>
      </c>
      <c r="I64" s="5">
        <v>0.29165587115616853</v>
      </c>
      <c r="J64" s="4">
        <v>0.24693832503207186</v>
      </c>
      <c r="K64" s="34">
        <v>0.49405440382516574</v>
      </c>
      <c r="L64" s="12">
        <v>1.22</v>
      </c>
      <c r="M64" s="12">
        <v>1.11</v>
      </c>
      <c r="N64" s="12">
        <v>1.14</v>
      </c>
      <c r="O64" s="1">
        <v>0.99</v>
      </c>
      <c r="P64" s="2">
        <f>AVERAGE('Industry Averages'!$H64,L64:O64)</f>
        <v>1.1217900735623012</v>
      </c>
    </row>
    <row r="65" spans="1:16" ht="15.75">
      <c r="A65" s="19" t="s">
        <v>78</v>
      </c>
      <c r="B65" s="1">
        <v>642</v>
      </c>
      <c r="C65" s="2">
        <v>1.4593032274293294</v>
      </c>
      <c r="D65" s="4">
        <v>0.3876240539841101</v>
      </c>
      <c r="E65" s="4">
        <v>0.05268936822828235</v>
      </c>
      <c r="F65" s="2">
        <f t="shared" si="0"/>
        <v>1.1342241284211518</v>
      </c>
      <c r="G65" s="4">
        <v>0.061667529514359304</v>
      </c>
      <c r="H65" s="2">
        <f t="shared" si="1"/>
        <v>1.208765724406964</v>
      </c>
      <c r="I65" s="5">
        <v>0.5409028134446774</v>
      </c>
      <c r="J65" s="4">
        <v>0.507344205571728</v>
      </c>
      <c r="K65" s="34">
        <v>1.1885093901023227</v>
      </c>
      <c r="L65" s="12">
        <v>1.33</v>
      </c>
      <c r="M65" s="12">
        <v>1.16</v>
      </c>
      <c r="N65" s="12">
        <v>1.14</v>
      </c>
      <c r="O65" s="1">
        <v>0.64</v>
      </c>
      <c r="P65" s="2">
        <f>AVERAGE('Industry Averages'!$H65,L65:O65)</f>
        <v>1.0957531448813929</v>
      </c>
    </row>
    <row r="66" spans="1:16" ht="15.75">
      <c r="A66" s="19" t="s">
        <v>22</v>
      </c>
      <c r="B66" s="1">
        <v>165</v>
      </c>
      <c r="C66" s="2">
        <v>1.164684008834235</v>
      </c>
      <c r="D66" s="4">
        <v>0.8244558567708309</v>
      </c>
      <c r="E66" s="4">
        <v>0.1253574690122705</v>
      </c>
      <c r="F66" s="2">
        <f t="shared" si="0"/>
        <v>0.7235847935757523</v>
      </c>
      <c r="G66" s="4">
        <v>0.029095834734161725</v>
      </c>
      <c r="H66" s="2">
        <f t="shared" si="1"/>
        <v>0.7452690177486584</v>
      </c>
      <c r="I66" s="5">
        <v>0.3153761181867277</v>
      </c>
      <c r="J66" s="4">
        <v>0.28328935985226933</v>
      </c>
      <c r="K66" s="34">
        <v>0.33220755069185975</v>
      </c>
      <c r="L66" s="12">
        <v>1.07</v>
      </c>
      <c r="M66" s="12">
        <v>0.75</v>
      </c>
      <c r="N66" s="12">
        <v>0.83</v>
      </c>
      <c r="O66" s="1">
        <v>1.03</v>
      </c>
      <c r="P66" s="2">
        <f>AVERAGE('Industry Averages'!$H66,L66:O66)</f>
        <v>0.8850538035497317</v>
      </c>
    </row>
    <row r="67" spans="1:16" ht="15.75">
      <c r="A67" s="19" t="s">
        <v>23</v>
      </c>
      <c r="B67" s="1">
        <v>457</v>
      </c>
      <c r="C67" s="2">
        <v>1.3590834026487482</v>
      </c>
      <c r="D67" s="4">
        <v>0.5352279873261602</v>
      </c>
      <c r="E67" s="4">
        <v>0.10558530274836321</v>
      </c>
      <c r="F67" s="2">
        <f t="shared" si="0"/>
        <v>0.9737315171685137</v>
      </c>
      <c r="G67" s="4">
        <v>0.0811201785060282</v>
      </c>
      <c r="H67" s="2">
        <f t="shared" si="1"/>
        <v>1.05969409099153</v>
      </c>
      <c r="I67" s="5">
        <v>0.39636543072135894</v>
      </c>
      <c r="J67" s="4">
        <v>0.3657533116344828</v>
      </c>
      <c r="K67" s="34">
        <v>0.37104448384280325</v>
      </c>
      <c r="L67" s="12">
        <v>1.18</v>
      </c>
      <c r="M67" s="12">
        <v>1.07</v>
      </c>
      <c r="N67" s="12">
        <v>1.06</v>
      </c>
      <c r="O67" s="1">
        <v>1.22</v>
      </c>
      <c r="P67" s="2">
        <f>AVERAGE('Industry Averages'!$H67,L67:O67)</f>
        <v>1.1179388181983059</v>
      </c>
    </row>
    <row r="68" spans="1:16" ht="15.75">
      <c r="A68" s="19" t="s">
        <v>24</v>
      </c>
      <c r="B68" s="1">
        <v>414</v>
      </c>
      <c r="C68" s="2">
        <v>0.961377338679485</v>
      </c>
      <c r="D68" s="4">
        <v>0.362587548390633</v>
      </c>
      <c r="E68" s="4">
        <v>0.1767353569715161</v>
      </c>
      <c r="F68" s="2">
        <f t="shared" si="0"/>
        <v>0.7581258861300457</v>
      </c>
      <c r="G68" s="4">
        <v>0.0561125554518032</v>
      </c>
      <c r="H68" s="2">
        <f t="shared" si="1"/>
        <v>0.803195222596622</v>
      </c>
      <c r="I68" s="5">
        <v>0.3265617860134949</v>
      </c>
      <c r="J68" s="4">
        <v>0.28107576688049773</v>
      </c>
      <c r="K68" s="34">
        <v>0.16337479327091753</v>
      </c>
      <c r="L68" s="12">
        <v>0.62</v>
      </c>
      <c r="M68" s="12">
        <v>0.61</v>
      </c>
      <c r="N68" s="12">
        <v>0.61</v>
      </c>
      <c r="O68" s="1">
        <v>0.72</v>
      </c>
      <c r="P68" s="2">
        <f>AVERAGE('Industry Averages'!$H68,L68:O68)</f>
        <v>0.6726390445193244</v>
      </c>
    </row>
    <row r="69" spans="1:16" ht="15.75">
      <c r="A69" s="19" t="s">
        <v>25</v>
      </c>
      <c r="B69" s="1">
        <v>272</v>
      </c>
      <c r="C69" s="2">
        <v>1.1206472813656296</v>
      </c>
      <c r="D69" s="4">
        <v>0.5075555822238128</v>
      </c>
      <c r="E69" s="4">
        <v>0.14104913766133662</v>
      </c>
      <c r="F69" s="2">
        <f t="shared" si="0"/>
        <v>0.8148463625005661</v>
      </c>
      <c r="G69" s="4">
        <v>0.08919733051089777</v>
      </c>
      <c r="H69" s="2">
        <f t="shared" si="1"/>
        <v>0.8946464363764315</v>
      </c>
      <c r="I69" s="5">
        <v>0.3468931018323947</v>
      </c>
      <c r="J69" s="4">
        <v>0.2853535406903066</v>
      </c>
      <c r="K69" s="34">
        <v>0.2730502805178588</v>
      </c>
      <c r="L69" s="12">
        <v>0.81</v>
      </c>
      <c r="M69" s="12">
        <v>0.77</v>
      </c>
      <c r="N69" s="12">
        <v>0.74</v>
      </c>
      <c r="O69" s="1">
        <v>0.64</v>
      </c>
      <c r="P69" s="2">
        <f>AVERAGE('Industry Averages'!$H69,L69:O69)</f>
        <v>0.7709292872752864</v>
      </c>
    </row>
    <row r="70" spans="1:16" ht="15.75">
      <c r="A70" s="19" t="s">
        <v>26</v>
      </c>
      <c r="B70" s="1">
        <v>541</v>
      </c>
      <c r="C70" s="2">
        <v>0.8505705778865097</v>
      </c>
      <c r="D70" s="4">
        <v>0.8912793375173937</v>
      </c>
      <c r="E70" s="4">
        <v>0.1629230223553511</v>
      </c>
      <c r="F70" s="2">
        <f t="shared" si="0"/>
        <v>0.5126970796719515</v>
      </c>
      <c r="G70" s="4">
        <v>0.04922582304472627</v>
      </c>
      <c r="H70" s="2">
        <f t="shared" si="1"/>
        <v>0.5392416959764251</v>
      </c>
      <c r="I70" s="5">
        <v>0.2912952440280204</v>
      </c>
      <c r="J70" s="4">
        <v>0.2193973527987864</v>
      </c>
      <c r="K70" s="34">
        <v>0.09777305910085274</v>
      </c>
      <c r="L70" s="12">
        <v>0.58</v>
      </c>
      <c r="M70" s="12">
        <v>0.49</v>
      </c>
      <c r="N70" s="12">
        <v>0.51</v>
      </c>
      <c r="O70" s="1">
        <v>0.65</v>
      </c>
      <c r="P70" s="2">
        <f>AVERAGE('Industry Averages'!$H70,L70:O70)</f>
        <v>0.553848339195285</v>
      </c>
    </row>
    <row r="71" spans="1:16" ht="15.75">
      <c r="A71" s="19" t="s">
        <v>27</v>
      </c>
      <c r="B71" s="1">
        <v>947</v>
      </c>
      <c r="C71" s="2">
        <v>0.9980982211172692</v>
      </c>
      <c r="D71" s="4">
        <v>0.14679980356142838</v>
      </c>
      <c r="E71" s="4">
        <v>0.04209805890790777</v>
      </c>
      <c r="F71" s="2">
        <f t="shared" si="0"/>
        <v>0.9003687935908278</v>
      </c>
      <c r="G71" s="4">
        <v>0.08885503885879333</v>
      </c>
      <c r="H71" s="2">
        <f t="shared" si="1"/>
        <v>0.9881729384346463</v>
      </c>
      <c r="I71" s="5">
        <v>0.4748298398482442</v>
      </c>
      <c r="J71" s="4">
        <v>0.5115264231855605</v>
      </c>
      <c r="K71" s="34">
        <v>0.7128395816023756</v>
      </c>
      <c r="L71" s="12">
        <v>1.23</v>
      </c>
      <c r="M71" s="12">
        <v>1.15</v>
      </c>
      <c r="N71" s="12">
        <v>1</v>
      </c>
      <c r="O71" s="1">
        <v>0.32</v>
      </c>
      <c r="P71" s="2">
        <f>AVERAGE('Industry Averages'!$H71,L71:O71)</f>
        <v>0.9376345876869294</v>
      </c>
    </row>
    <row r="72" spans="1:16" ht="15.75">
      <c r="A72" s="19" t="s">
        <v>112</v>
      </c>
      <c r="B72" s="1">
        <v>337</v>
      </c>
      <c r="C72" s="2">
        <v>0.9326574178757968</v>
      </c>
      <c r="D72" s="4">
        <v>0.26009920798434544</v>
      </c>
      <c r="E72" s="4">
        <v>0.13447521146816901</v>
      </c>
      <c r="F72" s="2">
        <f t="shared" si="0"/>
        <v>0.7822224632115157</v>
      </c>
      <c r="G72" s="4">
        <v>0.1681098501383276</v>
      </c>
      <c r="H72" s="2">
        <f t="shared" si="1"/>
        <v>0.940295378352039</v>
      </c>
      <c r="I72" s="5">
        <v>0.3595185089638034</v>
      </c>
      <c r="J72" s="4">
        <v>0.27407123703856845</v>
      </c>
      <c r="K72" s="34">
        <v>0.09899474710482065</v>
      </c>
      <c r="L72" s="12">
        <v>0.9</v>
      </c>
      <c r="M72" s="12">
        <v>0.9</v>
      </c>
      <c r="N72" s="12">
        <v>0.85</v>
      </c>
      <c r="O72" s="1">
        <v>0.73</v>
      </c>
      <c r="P72" s="2">
        <f>AVERAGE('Industry Averages'!$H72,L72:O72)</f>
        <v>0.8640590756704079</v>
      </c>
    </row>
    <row r="73" spans="1:16" ht="15.75">
      <c r="A73" s="19" t="s">
        <v>28</v>
      </c>
      <c r="B73" s="1">
        <v>812</v>
      </c>
      <c r="C73" s="2">
        <v>1.0655405607637354</v>
      </c>
      <c r="D73" s="4">
        <v>0.5712358334327611</v>
      </c>
      <c r="E73" s="4">
        <v>0.02694793199801975</v>
      </c>
      <c r="F73" s="2">
        <f t="shared" si="0"/>
        <v>0.7491294324817481</v>
      </c>
      <c r="G73" s="4">
        <v>0.022991638716454554</v>
      </c>
      <c r="H73" s="2">
        <f t="shared" si="1"/>
        <v>0.7667584661175046</v>
      </c>
      <c r="I73" s="5">
        <v>0.19695583859169807</v>
      </c>
      <c r="J73" s="4">
        <v>0.23920701412951273</v>
      </c>
      <c r="K73" s="34">
        <v>0.23967485367704144</v>
      </c>
      <c r="L73" s="12">
        <v>0.44</v>
      </c>
      <c r="M73" s="12">
        <v>0.34</v>
      </c>
      <c r="N73" s="12">
        <v>0.35</v>
      </c>
      <c r="O73" s="1">
        <v>1.16</v>
      </c>
      <c r="P73" s="2">
        <f>AVERAGE('Industry Averages'!$H73,L73:O73)</f>
        <v>0.611351693223501</v>
      </c>
    </row>
    <row r="74" spans="1:16" ht="15.75">
      <c r="A74" s="19" t="s">
        <v>79</v>
      </c>
      <c r="B74" s="1">
        <v>893</v>
      </c>
      <c r="C74" s="2">
        <v>0.9996279990707083</v>
      </c>
      <c r="D74" s="4">
        <v>2.051694034373027</v>
      </c>
      <c r="E74" s="4">
        <v>0.17115671118652617</v>
      </c>
      <c r="F74" s="2">
        <f t="shared" si="0"/>
        <v>0.3971470146418802</v>
      </c>
      <c r="G74" s="4">
        <v>0.23063051889574432</v>
      </c>
      <c r="H74" s="2">
        <f t="shared" si="1"/>
        <v>0.51619803539889</v>
      </c>
      <c r="I74" s="5">
        <v>0.3490367454315253</v>
      </c>
      <c r="J74" s="4">
        <v>0.27273025739397344</v>
      </c>
      <c r="K74" s="34">
        <v>0.4756519781627842</v>
      </c>
      <c r="L74" s="12">
        <v>0.78</v>
      </c>
      <c r="M74" s="12">
        <v>0.66</v>
      </c>
      <c r="N74" s="12">
        <v>0.64</v>
      </c>
      <c r="O74" s="1">
        <v>0.57</v>
      </c>
      <c r="P74" s="2">
        <f>AVERAGE('Industry Averages'!$H74,L74:O74)</f>
        <v>0.633239607079778</v>
      </c>
    </row>
    <row r="75" spans="1:16" ht="15.75">
      <c r="A75" s="19" t="s">
        <v>80</v>
      </c>
      <c r="B75" s="1">
        <v>344</v>
      </c>
      <c r="C75" s="2">
        <v>1.030256203698114</v>
      </c>
      <c r="D75" s="4">
        <v>1.1402506165155546</v>
      </c>
      <c r="E75" s="4">
        <v>0.13903447481115122</v>
      </c>
      <c r="F75" s="2">
        <f aca="true" t="shared" si="2" ref="F75:F106">IF($F$8="Effective",C75/(1+(1-E75)*D75),C75/(1+(1-$F$9)*D75))</f>
        <v>0.5589796938601193</v>
      </c>
      <c r="G75" s="4">
        <v>0.08978843749287378</v>
      </c>
      <c r="H75" s="2">
        <f t="shared" si="1"/>
        <v>0.6141206252318322</v>
      </c>
      <c r="I75" s="5">
        <v>0.29576434774311994</v>
      </c>
      <c r="J75" s="4">
        <v>0.24606295988272234</v>
      </c>
      <c r="K75" s="34">
        <v>0.19351395657381726</v>
      </c>
      <c r="L75" s="12">
        <v>0.77</v>
      </c>
      <c r="M75" s="12">
        <v>0.68</v>
      </c>
      <c r="N75" s="12">
        <v>0.64</v>
      </c>
      <c r="O75" s="1">
        <v>1.17</v>
      </c>
      <c r="P75" s="2">
        <f>AVERAGE('Industry Averages'!$H75,L75:O75)</f>
        <v>0.7748241250463666</v>
      </c>
    </row>
    <row r="76" spans="1:16" ht="15.75">
      <c r="A76" s="19" t="s">
        <v>81</v>
      </c>
      <c r="B76" s="1">
        <v>739</v>
      </c>
      <c r="C76" s="2">
        <v>0.8980262350780941</v>
      </c>
      <c r="D76" s="4">
        <v>0.7302406848478907</v>
      </c>
      <c r="E76" s="4">
        <v>0.13994369284956834</v>
      </c>
      <c r="F76" s="2">
        <f t="shared" si="2"/>
        <v>0.5831566535179752</v>
      </c>
      <c r="G76" s="4">
        <v>0.06769820386837068</v>
      </c>
      <c r="H76" s="2">
        <f aca="true" t="shared" si="3" ref="H76:H105">F76/(1-G76)</f>
        <v>0.6255020165547774</v>
      </c>
      <c r="I76" s="5">
        <v>0.3097272027781396</v>
      </c>
      <c r="J76" s="4">
        <v>0.26335774156083375</v>
      </c>
      <c r="K76" s="34">
        <v>0.1863801225769457</v>
      </c>
      <c r="L76" s="12">
        <v>0.65</v>
      </c>
      <c r="M76" s="12">
        <v>0.54</v>
      </c>
      <c r="N76" s="12">
        <v>0.49</v>
      </c>
      <c r="O76" s="1">
        <v>0.52</v>
      </c>
      <c r="P76" s="2">
        <f>AVERAGE('Industry Averages'!$H76,L76:O76)</f>
        <v>0.5651004033109556</v>
      </c>
    </row>
    <row r="77" spans="1:16" ht="15.75">
      <c r="A77" s="19" t="s">
        <v>29</v>
      </c>
      <c r="B77" s="1">
        <v>324</v>
      </c>
      <c r="C77" s="2">
        <v>1.1026570575415011</v>
      </c>
      <c r="D77" s="4">
        <v>0.246659793057351</v>
      </c>
      <c r="E77" s="4">
        <v>0.11406308360986638</v>
      </c>
      <c r="F77" s="2">
        <f t="shared" si="2"/>
        <v>0.9325739808504233</v>
      </c>
      <c r="G77" s="4">
        <v>0.08900976393744175</v>
      </c>
      <c r="H77" s="2">
        <f t="shared" si="3"/>
        <v>1.02369261923284</v>
      </c>
      <c r="I77" s="5">
        <v>0.35760427161835157</v>
      </c>
      <c r="J77" s="4">
        <v>0.31771923679635966</v>
      </c>
      <c r="K77" s="34">
        <v>0.12955289891164834</v>
      </c>
      <c r="L77" s="12">
        <v>0.82</v>
      </c>
      <c r="M77" s="12">
        <v>0.83</v>
      </c>
      <c r="N77" s="12">
        <v>0.84</v>
      </c>
      <c r="O77" s="1">
        <v>0.74</v>
      </c>
      <c r="P77" s="2">
        <f>AVERAGE('Industry Averages'!$H77,L77:O77)</f>
        <v>0.850738523846568</v>
      </c>
    </row>
    <row r="78" spans="1:16" ht="15.75">
      <c r="A78" s="19" t="s">
        <v>30</v>
      </c>
      <c r="B78" s="1">
        <v>38</v>
      </c>
      <c r="C78" s="2">
        <v>1.4801313849019009</v>
      </c>
      <c r="D78" s="4">
        <v>0.32293074063588506</v>
      </c>
      <c r="E78" s="4">
        <v>0.11304052568198376</v>
      </c>
      <c r="F78" s="2">
        <f t="shared" si="2"/>
        <v>1.1948347337465715</v>
      </c>
      <c r="G78" s="4">
        <v>0.1707365143195931</v>
      </c>
      <c r="H78" s="2">
        <f t="shared" si="3"/>
        <v>1.4408384721850078</v>
      </c>
      <c r="I78" s="5">
        <v>0.27092852629046865</v>
      </c>
      <c r="J78" s="4">
        <v>0.24501934609942183</v>
      </c>
      <c r="K78" s="34">
        <v>0.3162695243959257</v>
      </c>
      <c r="L78" s="12">
        <v>1.16</v>
      </c>
      <c r="M78" s="12">
        <v>0.9</v>
      </c>
      <c r="N78" s="12">
        <v>0.92</v>
      </c>
      <c r="O78" s="1">
        <v>6.75</v>
      </c>
      <c r="P78" s="2">
        <f>AVERAGE('Industry Averages'!$H78,L78:O78)</f>
        <v>2.2341676944370015</v>
      </c>
    </row>
    <row r="79" spans="1:16" ht="15.75">
      <c r="A79" s="19" t="s">
        <v>82</v>
      </c>
      <c r="B79" s="1">
        <v>385</v>
      </c>
      <c r="C79" s="2">
        <v>1.1922172742947497</v>
      </c>
      <c r="D79" s="4">
        <v>0.3178316479053903</v>
      </c>
      <c r="E79" s="4">
        <v>0.1062992895993016</v>
      </c>
      <c r="F79" s="2">
        <f t="shared" si="2"/>
        <v>0.9653544270255778</v>
      </c>
      <c r="G79" s="4">
        <v>0.04454570940533466</v>
      </c>
      <c r="H79" s="2">
        <f t="shared" si="3"/>
        <v>1.0103617059741818</v>
      </c>
      <c r="I79" s="5">
        <v>0.32301093264838665</v>
      </c>
      <c r="J79" s="4">
        <v>0.2914595263396178</v>
      </c>
      <c r="K79" s="34">
        <v>0.23267593789779661</v>
      </c>
      <c r="L79" s="12">
        <v>0.7</v>
      </c>
      <c r="M79" s="12">
        <v>0.64</v>
      </c>
      <c r="N79" s="12">
        <v>0.67</v>
      </c>
      <c r="O79" s="1">
        <v>0.78</v>
      </c>
      <c r="P79" s="2">
        <f>AVERAGE('Industry Averages'!$H79,L79:O79)</f>
        <v>0.7600723411948364</v>
      </c>
    </row>
    <row r="80" spans="1:16" ht="15.75">
      <c r="A80" s="19" t="s">
        <v>83</v>
      </c>
      <c r="B80" s="1">
        <v>196</v>
      </c>
      <c r="C80" s="2">
        <v>1.0960129143055957</v>
      </c>
      <c r="D80" s="4">
        <v>0.4178809136831297</v>
      </c>
      <c r="E80" s="4">
        <v>0.1928389281223383</v>
      </c>
      <c r="F80" s="2">
        <f t="shared" si="2"/>
        <v>0.837302291430341</v>
      </c>
      <c r="G80" s="4">
        <v>0.05568824620220403</v>
      </c>
      <c r="H80" s="2">
        <f t="shared" si="3"/>
        <v>0.88667994236322</v>
      </c>
      <c r="I80" s="5">
        <v>0.34903434715548365</v>
      </c>
      <c r="J80" s="4">
        <v>0.2970378113656071</v>
      </c>
      <c r="K80" s="34">
        <v>0.17649899361630098</v>
      </c>
      <c r="L80" s="12">
        <v>0.68</v>
      </c>
      <c r="M80" s="12">
        <v>0.64</v>
      </c>
      <c r="N80" s="12">
        <v>0.66</v>
      </c>
      <c r="O80" s="1">
        <v>0.39</v>
      </c>
      <c r="P80" s="2">
        <f>AVERAGE('Industry Averages'!$H80,L80:O80)</f>
        <v>0.6513359884726441</v>
      </c>
    </row>
    <row r="81" spans="1:16" ht="15.75">
      <c r="A81" s="19" t="s">
        <v>84</v>
      </c>
      <c r="B81" s="1">
        <v>98</v>
      </c>
      <c r="C81" s="2">
        <v>1.1996449547792511</v>
      </c>
      <c r="D81" s="4">
        <v>0.16100645841706768</v>
      </c>
      <c r="E81" s="4">
        <v>0.19947984939777053</v>
      </c>
      <c r="F81" s="2">
        <f t="shared" si="2"/>
        <v>1.072022618150649</v>
      </c>
      <c r="G81" s="4">
        <v>0.030244335148519527</v>
      </c>
      <c r="H81" s="2">
        <f t="shared" si="3"/>
        <v>1.1054564123787107</v>
      </c>
      <c r="I81" s="5">
        <v>0.30854214066264335</v>
      </c>
      <c r="J81" s="4">
        <v>0.2884431412820838</v>
      </c>
      <c r="K81" s="34">
        <v>0.2666021702485587</v>
      </c>
      <c r="L81" s="12">
        <v>0.67</v>
      </c>
      <c r="M81" s="12">
        <v>0.76</v>
      </c>
      <c r="N81" s="12">
        <v>0.9</v>
      </c>
      <c r="O81" s="1">
        <v>0.71</v>
      </c>
      <c r="P81" s="2">
        <f>AVERAGE('Industry Averages'!$H81,L81:O81)</f>
        <v>0.829091282475742</v>
      </c>
    </row>
    <row r="82" spans="1:16" ht="15.75">
      <c r="A82" s="19" t="s">
        <v>85</v>
      </c>
      <c r="B82" s="1">
        <v>1002</v>
      </c>
      <c r="C82" s="2">
        <v>0.870600336116575</v>
      </c>
      <c r="D82" s="4">
        <v>0.6446961461950398</v>
      </c>
      <c r="E82" s="4">
        <v>0.16373222291798073</v>
      </c>
      <c r="F82" s="2">
        <f t="shared" si="2"/>
        <v>0.5895626843775428</v>
      </c>
      <c r="G82" s="4">
        <v>0.08805292575560436</v>
      </c>
      <c r="H82" s="2">
        <f t="shared" si="3"/>
        <v>0.6464878292043778</v>
      </c>
      <c r="I82" s="5">
        <v>0.38328979607358626</v>
      </c>
      <c r="J82" s="4">
        <v>0.2967655843359035</v>
      </c>
      <c r="K82" s="34">
        <v>0.1809237089557661</v>
      </c>
      <c r="L82" s="12">
        <v>0.65</v>
      </c>
      <c r="M82" s="12">
        <v>0.62</v>
      </c>
      <c r="N82" s="12">
        <v>0.6</v>
      </c>
      <c r="O82" s="1">
        <v>0.5</v>
      </c>
      <c r="P82" s="2">
        <f>AVERAGE('Industry Averages'!$H82,L82:O82)</f>
        <v>0.6032975658408756</v>
      </c>
    </row>
    <row r="83" spans="1:16" ht="15.75">
      <c r="A83" s="19" t="s">
        <v>86</v>
      </c>
      <c r="B83" s="1">
        <v>204</v>
      </c>
      <c r="C83" s="2">
        <v>1.0186306423304552</v>
      </c>
      <c r="D83" s="4">
        <v>0.33441652430382957</v>
      </c>
      <c r="E83" s="4">
        <v>0.19115568554019613</v>
      </c>
      <c r="F83" s="2">
        <f t="shared" si="2"/>
        <v>0.8166897466431869</v>
      </c>
      <c r="G83" s="4">
        <v>0.05924542811940967</v>
      </c>
      <c r="H83" s="2">
        <f t="shared" si="3"/>
        <v>0.8681220065830827</v>
      </c>
      <c r="I83" s="5">
        <v>0.27439356463984166</v>
      </c>
      <c r="J83" s="4">
        <v>0.24699731612176148</v>
      </c>
      <c r="K83" s="34">
        <v>0.04504682437716319</v>
      </c>
      <c r="L83" s="12">
        <v>0.92</v>
      </c>
      <c r="M83" s="12">
        <v>0.77</v>
      </c>
      <c r="N83" s="12">
        <v>0.86</v>
      </c>
      <c r="O83" s="1">
        <v>1.34</v>
      </c>
      <c r="P83" s="2">
        <f>AVERAGE('Industry Averages'!$H83,L83:O83)</f>
        <v>0.9516244013166165</v>
      </c>
    </row>
    <row r="84" spans="1:16" ht="15.75">
      <c r="A84" s="19" t="s">
        <v>87</v>
      </c>
      <c r="B84" s="1">
        <v>184</v>
      </c>
      <c r="C84" s="2">
        <v>0.6888534882072219</v>
      </c>
      <c r="D84" s="4">
        <v>0.5351382259816819</v>
      </c>
      <c r="E84" s="4">
        <v>0.20236456393338445</v>
      </c>
      <c r="F84" s="2">
        <f t="shared" si="2"/>
        <v>0.49356076881269445</v>
      </c>
      <c r="G84" s="4">
        <v>0.076876662011232</v>
      </c>
      <c r="H84" s="2">
        <f t="shared" si="3"/>
        <v>0.5346639484687146</v>
      </c>
      <c r="I84" s="5">
        <v>0.2629763598505409</v>
      </c>
      <c r="J84" s="4">
        <v>0.22686440685305706</v>
      </c>
      <c r="K84" s="34">
        <v>0.15989958300466192</v>
      </c>
      <c r="L84" s="12">
        <v>0.68</v>
      </c>
      <c r="M84" s="12">
        <v>0.51</v>
      </c>
      <c r="N84" s="12">
        <v>0.49</v>
      </c>
      <c r="O84" s="1">
        <v>0.56</v>
      </c>
      <c r="P84" s="2">
        <f>AVERAGE('Industry Averages'!$H84,L84:O84)</f>
        <v>0.5549327896937429</v>
      </c>
    </row>
    <row r="85" spans="1:16" ht="15.75">
      <c r="A85" s="19" t="s">
        <v>88</v>
      </c>
      <c r="B85" s="1">
        <v>353</v>
      </c>
      <c r="C85" s="2">
        <v>1.4316167197186636</v>
      </c>
      <c r="D85" s="4">
        <v>0.093047158014987</v>
      </c>
      <c r="E85" s="4">
        <v>0.10702026420144505</v>
      </c>
      <c r="F85" s="2">
        <f t="shared" si="2"/>
        <v>1.3394629184560518</v>
      </c>
      <c r="G85" s="4">
        <v>0.046564990046191475</v>
      </c>
      <c r="H85" s="2">
        <f t="shared" si="3"/>
        <v>1.404881197430484</v>
      </c>
      <c r="I85" s="5">
        <v>0.471229685101749</v>
      </c>
      <c r="J85" s="4">
        <v>0.4389859597044278</v>
      </c>
      <c r="K85" s="34">
        <v>0.48282480359461577</v>
      </c>
      <c r="L85" s="12">
        <v>1.19</v>
      </c>
      <c r="M85" s="12">
        <v>1.24</v>
      </c>
      <c r="N85" s="12">
        <v>1.23</v>
      </c>
      <c r="O85" s="1">
        <v>1.62</v>
      </c>
      <c r="P85" s="2">
        <f>AVERAGE('Industry Averages'!$H85,L85:O85)</f>
        <v>1.336976239486097</v>
      </c>
    </row>
    <row r="86" spans="1:16" ht="15.75">
      <c r="A86" s="19" t="s">
        <v>89</v>
      </c>
      <c r="B86" s="1">
        <v>479</v>
      </c>
      <c r="C86" s="2">
        <v>1.207937997737014</v>
      </c>
      <c r="D86" s="4">
        <v>0.2952384566425274</v>
      </c>
      <c r="E86" s="4">
        <v>0.16780436136769647</v>
      </c>
      <c r="F86" s="2">
        <f t="shared" si="2"/>
        <v>0.9914952614860341</v>
      </c>
      <c r="G86" s="4">
        <v>0.08720126166090784</v>
      </c>
      <c r="H86" s="2">
        <f t="shared" si="3"/>
        <v>1.0862145397901581</v>
      </c>
      <c r="I86" s="5">
        <v>0.3440292421458869</v>
      </c>
      <c r="J86" s="4">
        <v>0.3163505714352765</v>
      </c>
      <c r="K86" s="34">
        <v>0.13709743846070804</v>
      </c>
      <c r="L86" s="12">
        <v>0.82</v>
      </c>
      <c r="M86" s="12">
        <v>0.8</v>
      </c>
      <c r="N86" s="12">
        <v>0.75</v>
      </c>
      <c r="O86" s="1">
        <v>0.64</v>
      </c>
      <c r="P86" s="2">
        <f>AVERAGE('Industry Averages'!$H86,L86:O86)</f>
        <v>0.8192429079580317</v>
      </c>
    </row>
    <row r="87" spans="1:16" ht="15.75">
      <c r="A87" s="19" t="s">
        <v>90</v>
      </c>
      <c r="B87" s="1">
        <v>90</v>
      </c>
      <c r="C87" s="2">
        <v>1.258802954199895</v>
      </c>
      <c r="D87" s="4">
        <v>0.3911790922451084</v>
      </c>
      <c r="E87" s="4">
        <v>0.16412855069231705</v>
      </c>
      <c r="F87" s="2">
        <f t="shared" si="2"/>
        <v>0.9763931323492278</v>
      </c>
      <c r="G87" s="4">
        <v>0.11056076036179305</v>
      </c>
      <c r="H87" s="2">
        <f t="shared" si="3"/>
        <v>1.0977626001146414</v>
      </c>
      <c r="I87" s="5">
        <v>0.3094606191017025</v>
      </c>
      <c r="J87" s="4">
        <v>0.2558277620529969</v>
      </c>
      <c r="K87" s="34">
        <v>0.14312303121431602</v>
      </c>
      <c r="L87" s="12">
        <v>0.84</v>
      </c>
      <c r="M87" s="12">
        <v>0.7</v>
      </c>
      <c r="N87" s="12">
        <v>0.72</v>
      </c>
      <c r="O87" s="1">
        <v>1.21</v>
      </c>
      <c r="P87" s="2">
        <f>AVERAGE('Industry Averages'!$H87,L87:O87)</f>
        <v>0.9135525200229282</v>
      </c>
    </row>
    <row r="88" spans="1:16" ht="15.75">
      <c r="A88" s="19" t="s">
        <v>31</v>
      </c>
      <c r="B88" s="1">
        <v>581</v>
      </c>
      <c r="C88" s="2">
        <v>1.5666378029133892</v>
      </c>
      <c r="D88" s="4">
        <v>0.07135048336678643</v>
      </c>
      <c r="E88" s="4">
        <v>0.10092090006991444</v>
      </c>
      <c r="F88" s="2">
        <f t="shared" si="2"/>
        <v>1.4881292420174819</v>
      </c>
      <c r="G88" s="4">
        <v>0.041829042918856654</v>
      </c>
      <c r="H88" s="2">
        <f t="shared" si="3"/>
        <v>1.5530936635261203</v>
      </c>
      <c r="I88" s="5">
        <v>0.4092863272315615</v>
      </c>
      <c r="J88" s="4">
        <v>0.34356638448587645</v>
      </c>
      <c r="K88" s="34">
        <v>0.3793459262072331</v>
      </c>
      <c r="L88" s="12">
        <v>1.45</v>
      </c>
      <c r="M88" s="12">
        <v>1.59</v>
      </c>
      <c r="N88" s="12">
        <v>1.53</v>
      </c>
      <c r="O88" s="1">
        <v>1.16</v>
      </c>
      <c r="P88" s="2">
        <f>AVERAGE('Industry Averages'!$H88,L88:O88)</f>
        <v>1.456618732705224</v>
      </c>
    </row>
    <row r="89" spans="1:16" ht="15.75">
      <c r="A89" s="19" t="s">
        <v>32</v>
      </c>
      <c r="B89" s="1">
        <v>324</v>
      </c>
      <c r="C89" s="2">
        <v>1.913872580558768</v>
      </c>
      <c r="D89" s="4">
        <v>0.040876297663377505</v>
      </c>
      <c r="E89" s="4">
        <v>0.13154464776139105</v>
      </c>
      <c r="F89" s="2">
        <f t="shared" si="2"/>
        <v>1.8577248270803688</v>
      </c>
      <c r="G89" s="4">
        <v>0.039299336216379294</v>
      </c>
      <c r="H89" s="2">
        <f t="shared" si="3"/>
        <v>1.9337186879458486</v>
      </c>
      <c r="I89" s="5">
        <v>0.35740268703234396</v>
      </c>
      <c r="J89" s="4">
        <v>0.3307364872748931</v>
      </c>
      <c r="K89" s="34">
        <v>0.5677771186216245</v>
      </c>
      <c r="L89" s="12">
        <v>1.34</v>
      </c>
      <c r="M89" s="12">
        <v>1.73</v>
      </c>
      <c r="N89" s="12">
        <v>1.82</v>
      </c>
      <c r="O89" s="1">
        <v>2.58</v>
      </c>
      <c r="P89" s="2">
        <f>AVERAGE('Industry Averages'!$H89,L89:O89)</f>
        <v>1.8807437375891698</v>
      </c>
    </row>
    <row r="90" spans="1:16" ht="15.75">
      <c r="A90" s="19" t="s">
        <v>91</v>
      </c>
      <c r="B90" s="1">
        <v>348</v>
      </c>
      <c r="C90" s="2">
        <v>1.1235447323872723</v>
      </c>
      <c r="D90" s="4">
        <v>0.41089480004267576</v>
      </c>
      <c r="E90" s="4">
        <v>0.11544107956077043</v>
      </c>
      <c r="F90" s="2">
        <f t="shared" si="2"/>
        <v>0.8617359075398651</v>
      </c>
      <c r="G90" s="4">
        <v>0.12604359451949088</v>
      </c>
      <c r="H90" s="2">
        <f t="shared" si="3"/>
        <v>0.9860170394495534</v>
      </c>
      <c r="I90" s="5">
        <v>0.36361319457741026</v>
      </c>
      <c r="J90" s="4">
        <v>0.28900935389708543</v>
      </c>
      <c r="K90" s="34">
        <v>0.243094538436609</v>
      </c>
      <c r="L90" s="12">
        <v>0.99</v>
      </c>
      <c r="M90" s="12">
        <v>0.67</v>
      </c>
      <c r="N90" s="12">
        <v>0.71</v>
      </c>
      <c r="O90" s="1">
        <v>1.05</v>
      </c>
      <c r="P90" s="2">
        <f>AVERAGE('Industry Averages'!$H90,L90:O90)</f>
        <v>0.8812034078899107</v>
      </c>
    </row>
    <row r="91" spans="1:16" ht="15.75">
      <c r="A91" s="19" t="s">
        <v>33</v>
      </c>
      <c r="B91" s="1">
        <v>84</v>
      </c>
      <c r="C91" s="2">
        <v>1.1373530584187677</v>
      </c>
      <c r="D91" s="4">
        <v>0.08233241655411516</v>
      </c>
      <c r="E91" s="4">
        <v>0.13794942331838977</v>
      </c>
      <c r="F91" s="2">
        <f t="shared" si="2"/>
        <v>1.072087998195108</v>
      </c>
      <c r="G91" s="4">
        <v>0.05080742793806057</v>
      </c>
      <c r="H91" s="2">
        <f t="shared" si="3"/>
        <v>1.1294736492366366</v>
      </c>
      <c r="I91" s="5">
        <v>0.3785168561696509</v>
      </c>
      <c r="J91" s="4">
        <v>0.30489662620660396</v>
      </c>
      <c r="K91" s="34">
        <v>0.15781488366500618</v>
      </c>
      <c r="L91" s="12">
        <v>1.09</v>
      </c>
      <c r="M91" s="12">
        <v>0.94</v>
      </c>
      <c r="N91" s="12">
        <v>0.9</v>
      </c>
      <c r="O91" s="1">
        <v>1.05</v>
      </c>
      <c r="P91" s="2">
        <f>AVERAGE('Industry Averages'!$H91,L91:O91)</f>
        <v>1.0218947298473273</v>
      </c>
    </row>
    <row r="92" spans="1:16" ht="15.75">
      <c r="A92" s="19" t="s">
        <v>92</v>
      </c>
      <c r="B92" s="1">
        <v>317</v>
      </c>
      <c r="C92" s="2">
        <v>1.2783239533700639</v>
      </c>
      <c r="D92" s="4">
        <v>0.036462506631802234</v>
      </c>
      <c r="E92" s="4">
        <v>0.09509040258353803</v>
      </c>
      <c r="F92" s="2">
        <f t="shared" si="2"/>
        <v>1.244764629188545</v>
      </c>
      <c r="G92" s="4">
        <v>0.027359940141331713</v>
      </c>
      <c r="H92" s="2">
        <f t="shared" si="3"/>
        <v>1.2797793146309626</v>
      </c>
      <c r="I92" s="5">
        <v>0.5138560178095222</v>
      </c>
      <c r="J92" s="4">
        <v>0.4135448708378825</v>
      </c>
      <c r="K92" s="34">
        <v>0.5361152286589945</v>
      </c>
      <c r="L92" s="12">
        <v>1.44</v>
      </c>
      <c r="M92" s="12">
        <v>1.25</v>
      </c>
      <c r="N92" s="12">
        <v>1.18</v>
      </c>
      <c r="O92" s="1">
        <v>1.16</v>
      </c>
      <c r="P92" s="2">
        <f>AVERAGE('Industry Averages'!$H92,L92:O92)</f>
        <v>1.2619558629261927</v>
      </c>
    </row>
    <row r="93" spans="1:16" ht="15.75">
      <c r="A93" s="19" t="s">
        <v>93</v>
      </c>
      <c r="B93" s="1">
        <v>151</v>
      </c>
      <c r="C93" s="2">
        <v>1.1294721270398735</v>
      </c>
      <c r="D93" s="4">
        <v>0.06770422494938322</v>
      </c>
      <c r="E93" s="4">
        <v>0.10119679968247933</v>
      </c>
      <c r="F93" s="2">
        <f t="shared" si="2"/>
        <v>1.0756257594826906</v>
      </c>
      <c r="G93" s="4">
        <v>0.029609087147704934</v>
      </c>
      <c r="H93" s="2">
        <f t="shared" si="3"/>
        <v>1.108445828620835</v>
      </c>
      <c r="I93" s="5">
        <v>0.46605249002314547</v>
      </c>
      <c r="J93" s="4">
        <v>0.36629598047922113</v>
      </c>
      <c r="K93" s="34">
        <v>0.2709203964554617</v>
      </c>
      <c r="L93" s="12">
        <v>1.26</v>
      </c>
      <c r="M93" s="12">
        <v>1.06</v>
      </c>
      <c r="N93" s="12">
        <v>1.22</v>
      </c>
      <c r="O93" s="1">
        <v>0.52</v>
      </c>
      <c r="P93" s="2">
        <f>AVERAGE('Industry Averages'!$H93,L93:O93)</f>
        <v>1.033689165724167</v>
      </c>
    </row>
    <row r="94" spans="1:16" ht="15.75">
      <c r="A94" s="19" t="s">
        <v>94</v>
      </c>
      <c r="B94" s="1">
        <v>1603</v>
      </c>
      <c r="C94" s="2">
        <v>1.214304437212529</v>
      </c>
      <c r="D94" s="4">
        <v>0.05747787981620221</v>
      </c>
      <c r="E94" s="4">
        <v>0.0825082423866277</v>
      </c>
      <c r="F94" s="2">
        <f t="shared" si="2"/>
        <v>1.1648013754350277</v>
      </c>
      <c r="G94" s="4">
        <v>0.030010922124558848</v>
      </c>
      <c r="H94" s="2">
        <f t="shared" si="3"/>
        <v>1.2008396816037168</v>
      </c>
      <c r="I94" s="5">
        <v>0.44699646940608506</v>
      </c>
      <c r="J94" s="4">
        <v>0.3959221492317467</v>
      </c>
      <c r="K94" s="34">
        <v>0.23627227320015295</v>
      </c>
      <c r="L94" s="12">
        <v>1.13</v>
      </c>
      <c r="M94" s="12">
        <v>1.18</v>
      </c>
      <c r="N94" s="12">
        <v>1.25</v>
      </c>
      <c r="O94" s="1">
        <v>1.2</v>
      </c>
      <c r="P94" s="2">
        <f>AVERAGE('Industry Averages'!$H94,L94:O94)</f>
        <v>1.1921679363207434</v>
      </c>
    </row>
    <row r="95" spans="1:16" ht="15.75">
      <c r="A95" s="19" t="s">
        <v>34</v>
      </c>
      <c r="B95" s="1">
        <v>709</v>
      </c>
      <c r="C95" s="2">
        <v>1.2533331552197386</v>
      </c>
      <c r="D95" s="4">
        <v>0.4455675153292674</v>
      </c>
      <c r="E95" s="4">
        <v>0.15450763081536736</v>
      </c>
      <c r="F95" s="2">
        <f t="shared" si="2"/>
        <v>0.9427437545183494</v>
      </c>
      <c r="G95" s="4">
        <v>0.11693365516896707</v>
      </c>
      <c r="H95" s="2">
        <f t="shared" si="3"/>
        <v>1.0675797577799606</v>
      </c>
      <c r="I95" s="5">
        <v>0.41679596772108607</v>
      </c>
      <c r="J95" s="4">
        <v>0.3186563954166941</v>
      </c>
      <c r="K95" s="34">
        <v>0.40717083964916856</v>
      </c>
      <c r="L95" s="12">
        <v>1.01</v>
      </c>
      <c r="M95" s="12">
        <v>0.89</v>
      </c>
      <c r="N95" s="12">
        <v>0.82</v>
      </c>
      <c r="O95" s="1">
        <v>0.74</v>
      </c>
      <c r="P95" s="2">
        <f>AVERAGE('Industry Averages'!$H95,L95:O95)</f>
        <v>0.9055159515559922</v>
      </c>
    </row>
    <row r="96" spans="1:16" ht="15.75">
      <c r="A96" s="19" t="s">
        <v>95</v>
      </c>
      <c r="B96" s="1">
        <v>101</v>
      </c>
      <c r="C96" s="2">
        <v>1.0024897354072293</v>
      </c>
      <c r="D96" s="4">
        <v>0.7429016837231898</v>
      </c>
      <c r="E96" s="4">
        <v>0.15205606611123362</v>
      </c>
      <c r="F96" s="2">
        <f t="shared" si="2"/>
        <v>0.6470591632471596</v>
      </c>
      <c r="G96" s="4">
        <v>0.09829288577444423</v>
      </c>
      <c r="H96" s="2">
        <f t="shared" si="3"/>
        <v>0.7175934990852277</v>
      </c>
      <c r="I96" s="5">
        <v>0.3249742351551542</v>
      </c>
      <c r="J96" s="4">
        <v>0.2512186220742829</v>
      </c>
      <c r="K96" s="34">
        <v>0.14707034539252</v>
      </c>
      <c r="L96" s="12">
        <v>0.88</v>
      </c>
      <c r="M96" s="12">
        <v>0.69</v>
      </c>
      <c r="N96" s="12">
        <v>0.61</v>
      </c>
      <c r="O96" s="1">
        <v>0.73</v>
      </c>
      <c r="P96" s="2">
        <f>AVERAGE('Industry Averages'!$H96,L96:O96)</f>
        <v>0.7255186998170455</v>
      </c>
    </row>
    <row r="97" spans="1:16" ht="15.75">
      <c r="A97" s="19" t="s">
        <v>35</v>
      </c>
      <c r="B97" s="1">
        <v>465</v>
      </c>
      <c r="C97" s="2">
        <v>1.171270053521768</v>
      </c>
      <c r="D97" s="4">
        <v>0.10579628404608488</v>
      </c>
      <c r="E97" s="4">
        <v>0.08528850737407459</v>
      </c>
      <c r="F97" s="2">
        <f t="shared" si="2"/>
        <v>1.0862938759930996</v>
      </c>
      <c r="G97" s="4">
        <v>0.06941236798690507</v>
      </c>
      <c r="H97" s="2">
        <f t="shared" si="3"/>
        <v>1.1673203453641146</v>
      </c>
      <c r="I97" s="5">
        <v>0.3928726697220049</v>
      </c>
      <c r="J97" s="4">
        <v>0.3254974849701642</v>
      </c>
      <c r="K97" s="34">
        <v>0.1498927725561926</v>
      </c>
      <c r="L97" s="12">
        <v>1.23</v>
      </c>
      <c r="M97" s="12">
        <v>1.28</v>
      </c>
      <c r="N97" s="12">
        <v>1.27</v>
      </c>
      <c r="O97" s="1">
        <v>1.2</v>
      </c>
      <c r="P97" s="2">
        <f>AVERAGE('Industry Averages'!$H97,L97:O97)</f>
        <v>1.2294640690728231</v>
      </c>
    </row>
    <row r="98" spans="1:16" ht="15.75">
      <c r="A98" s="19" t="s">
        <v>36</v>
      </c>
      <c r="B98" s="1">
        <v>296</v>
      </c>
      <c r="C98" s="2">
        <v>0.8558553061197619</v>
      </c>
      <c r="D98" s="4">
        <v>0.7724506463504419</v>
      </c>
      <c r="E98" s="4">
        <v>0.1392477122899198</v>
      </c>
      <c r="F98" s="2">
        <f t="shared" si="2"/>
        <v>0.544731758145376</v>
      </c>
      <c r="G98" s="4">
        <v>0.055003842589628496</v>
      </c>
      <c r="H98" s="2">
        <f t="shared" si="3"/>
        <v>0.5764380668363102</v>
      </c>
      <c r="I98" s="5">
        <v>0.3571632354459364</v>
      </c>
      <c r="J98" s="4">
        <v>0.2812898056335634</v>
      </c>
      <c r="K98" s="34">
        <v>0.07716325420211109</v>
      </c>
      <c r="L98" s="12">
        <v>0.69</v>
      </c>
      <c r="M98" s="12">
        <v>0.66</v>
      </c>
      <c r="N98" s="12">
        <v>0.59</v>
      </c>
      <c r="O98" s="1">
        <v>0.96</v>
      </c>
      <c r="P98" s="2">
        <f>AVERAGE('Industry Averages'!$H98,L98:O98)</f>
        <v>0.6952876133672621</v>
      </c>
    </row>
    <row r="99" spans="1:16" ht="15.75">
      <c r="A99" s="19" t="s">
        <v>37</v>
      </c>
      <c r="B99" s="1">
        <v>55</v>
      </c>
      <c r="C99" s="2">
        <v>0.854793318978302</v>
      </c>
      <c r="D99" s="4">
        <v>0.2999881939973206</v>
      </c>
      <c r="E99" s="4">
        <v>0.1603057716551318</v>
      </c>
      <c r="F99" s="2">
        <f t="shared" si="2"/>
        <v>0.6996115844711581</v>
      </c>
      <c r="G99" s="4">
        <v>0.04021947674446649</v>
      </c>
      <c r="H99" s="2">
        <f t="shared" si="3"/>
        <v>0.7289287160132258</v>
      </c>
      <c r="I99" s="5">
        <v>0.41881033719487387</v>
      </c>
      <c r="J99" s="4">
        <v>0.2724466774872453</v>
      </c>
      <c r="K99" s="34">
        <v>0.11045388804364467</v>
      </c>
      <c r="L99" s="12">
        <v>0.63</v>
      </c>
      <c r="M99" s="12">
        <v>0.77</v>
      </c>
      <c r="N99" s="12">
        <v>0.87</v>
      </c>
      <c r="O99" s="1">
        <v>0.94</v>
      </c>
      <c r="P99" s="2">
        <f>AVERAGE('Industry Averages'!$H99,L99:O99)</f>
        <v>0.7877857432026452</v>
      </c>
    </row>
    <row r="100" spans="1:16" ht="15.75">
      <c r="A100" s="19" t="s">
        <v>96</v>
      </c>
      <c r="B100" s="1">
        <v>295</v>
      </c>
      <c r="C100" s="2">
        <v>1.0144295016900287</v>
      </c>
      <c r="D100" s="4">
        <v>0.3998554969783973</v>
      </c>
      <c r="E100" s="4">
        <v>0.17300122465194584</v>
      </c>
      <c r="F100" s="2">
        <f t="shared" si="2"/>
        <v>0.7829483517201473</v>
      </c>
      <c r="G100" s="4">
        <v>0.08205708355363507</v>
      </c>
      <c r="H100" s="2">
        <f t="shared" si="3"/>
        <v>0.8529379525593787</v>
      </c>
      <c r="I100" s="5">
        <v>0.3470226355598786</v>
      </c>
      <c r="J100" s="4">
        <v>0.2815369103722182</v>
      </c>
      <c r="K100" s="34">
        <v>0.12278710674506563</v>
      </c>
      <c r="L100" s="12">
        <v>1</v>
      </c>
      <c r="M100" s="12">
        <v>0.8</v>
      </c>
      <c r="N100" s="12">
        <v>0.79</v>
      </c>
      <c r="O100" s="1">
        <v>0.77</v>
      </c>
      <c r="P100" s="2">
        <f>AVERAGE('Industry Averages'!$H100,L100:O100)</f>
        <v>0.8425875905118758</v>
      </c>
    </row>
    <row r="101" spans="1:16" ht="15.75">
      <c r="A101" s="19" t="s">
        <v>97</v>
      </c>
      <c r="B101" s="1">
        <v>51</v>
      </c>
      <c r="C101" s="2">
        <v>0.8257369015295598</v>
      </c>
      <c r="D101" s="4">
        <v>0.3908877565268278</v>
      </c>
      <c r="E101" s="4">
        <v>0.1968130590694269</v>
      </c>
      <c r="F101" s="2">
        <f t="shared" si="2"/>
        <v>0.6405915808233552</v>
      </c>
      <c r="G101" s="4">
        <v>0.040329803944072505</v>
      </c>
      <c r="H101" s="2">
        <f t="shared" si="3"/>
        <v>0.6675122176931948</v>
      </c>
      <c r="I101" s="5">
        <v>0.1990941205821509</v>
      </c>
      <c r="J101" s="4">
        <v>0.17870620242728813</v>
      </c>
      <c r="K101" s="34">
        <v>0.20701044221438974</v>
      </c>
      <c r="L101" s="12">
        <v>0.77</v>
      </c>
      <c r="M101" s="12">
        <v>0.91</v>
      </c>
      <c r="N101" s="12">
        <v>0.83</v>
      </c>
      <c r="O101" s="1">
        <v>1.52</v>
      </c>
      <c r="P101" s="2">
        <f>AVERAGE('Industry Averages'!$H101,L101:O101)</f>
        <v>0.939502443538639</v>
      </c>
    </row>
    <row r="102" spans="1:16" ht="15.75">
      <c r="A102" s="19" t="s">
        <v>38</v>
      </c>
      <c r="B102" s="1">
        <v>232</v>
      </c>
      <c r="C102" s="2">
        <v>1.1301992175741524</v>
      </c>
      <c r="D102" s="4">
        <v>0.434736843015573</v>
      </c>
      <c r="E102" s="4">
        <v>0.16398673598970887</v>
      </c>
      <c r="F102" s="2">
        <f t="shared" si="2"/>
        <v>0.8552756355036034</v>
      </c>
      <c r="G102" s="4">
        <v>0.07116946347741901</v>
      </c>
      <c r="H102" s="2">
        <f t="shared" si="3"/>
        <v>0.9208091270401624</v>
      </c>
      <c r="I102" s="5">
        <v>0.33065902771294364</v>
      </c>
      <c r="J102" s="4">
        <v>0.28263701614696507</v>
      </c>
      <c r="K102" s="34">
        <v>0.3419183553029244</v>
      </c>
      <c r="L102" s="12">
        <v>0.64</v>
      </c>
      <c r="M102" s="12">
        <v>0.57</v>
      </c>
      <c r="N102" s="12">
        <v>0.65</v>
      </c>
      <c r="O102" s="1">
        <v>0.71</v>
      </c>
      <c r="P102" s="2">
        <f>AVERAGE('Industry Averages'!$H102,L102:O102)</f>
        <v>0.6981618254080324</v>
      </c>
    </row>
    <row r="103" spans="1:16" ht="15.75">
      <c r="A103" s="19" t="s">
        <v>98</v>
      </c>
      <c r="B103" s="1">
        <v>54</v>
      </c>
      <c r="C103" s="2">
        <v>0.8036481817693362</v>
      </c>
      <c r="D103" s="4">
        <v>0.8294859155691522</v>
      </c>
      <c r="E103" s="4">
        <v>0.16708949179198282</v>
      </c>
      <c r="F103" s="2">
        <f t="shared" si="2"/>
        <v>0.4981325727725038</v>
      </c>
      <c r="G103" s="4">
        <v>0.0450844242330963</v>
      </c>
      <c r="H103" s="2">
        <f t="shared" si="3"/>
        <v>0.5216509034031074</v>
      </c>
      <c r="I103" s="5">
        <v>0.1784442218699003</v>
      </c>
      <c r="J103" s="4">
        <v>0.18542881310222778</v>
      </c>
      <c r="K103" s="34">
        <v>0.15741756595145057</v>
      </c>
      <c r="L103" s="12">
        <v>0.5</v>
      </c>
      <c r="M103" s="12">
        <v>0.38</v>
      </c>
      <c r="N103" s="12">
        <v>0.41</v>
      </c>
      <c r="O103" s="1" t="s">
        <v>164</v>
      </c>
      <c r="P103" s="2">
        <f>AVERAGE('Industry Averages'!$H103,L103:O103)</f>
        <v>0.45291272585077685</v>
      </c>
    </row>
    <row r="104" spans="1:16" ht="15.75">
      <c r="A104" s="19" t="s">
        <v>99</v>
      </c>
      <c r="B104" s="1">
        <v>104</v>
      </c>
      <c r="C104" s="2">
        <v>0.7289594180631487</v>
      </c>
      <c r="D104" s="4">
        <v>0.6816727651592903</v>
      </c>
      <c r="E104" s="4">
        <v>0.1541448801371949</v>
      </c>
      <c r="F104" s="2">
        <f t="shared" si="2"/>
        <v>0.4846711694856743</v>
      </c>
      <c r="G104" s="4">
        <v>0.05791191707454282</v>
      </c>
      <c r="H104" s="2">
        <f>F104/(1-G104)</f>
        <v>0.5144648130784433</v>
      </c>
      <c r="I104" s="5">
        <v>0.2953786620017125</v>
      </c>
      <c r="J104" s="4">
        <v>0.3254676901579709</v>
      </c>
      <c r="K104" s="34">
        <v>0.17495630573161208</v>
      </c>
      <c r="L104" s="12">
        <v>0.81</v>
      </c>
      <c r="M104" s="12">
        <v>0.65</v>
      </c>
      <c r="N104" s="12">
        <v>0.69</v>
      </c>
      <c r="O104" s="1">
        <v>2.37</v>
      </c>
      <c r="P104" s="2">
        <f>AVERAGE('Industry Averages'!$H104,L104:O104)</f>
        <v>1.0068929626156886</v>
      </c>
    </row>
    <row r="105" spans="1:16" s="3" customFormat="1" ht="15.75">
      <c r="A105" s="19" t="s">
        <v>155</v>
      </c>
      <c r="B105" s="1">
        <v>47606</v>
      </c>
      <c r="C105" s="2">
        <v>1.093739092180089</v>
      </c>
      <c r="D105" s="4">
        <v>0.5584062457348413</v>
      </c>
      <c r="E105" s="4">
        <v>0.1233421753019964</v>
      </c>
      <c r="F105" s="2">
        <f t="shared" si="2"/>
        <v>0.7741172456822326</v>
      </c>
      <c r="G105" s="4">
        <v>0.1324135575488998</v>
      </c>
      <c r="H105" s="2">
        <f t="shared" si="3"/>
        <v>0.8922652634995092</v>
      </c>
      <c r="I105" s="5">
        <v>0.3730800892079746</v>
      </c>
      <c r="J105" s="4">
        <v>0.3254676901579709</v>
      </c>
      <c r="K105" s="34">
        <v>0.13124863387828598</v>
      </c>
      <c r="L105" s="28">
        <v>0.82</v>
      </c>
      <c r="M105" s="12">
        <v>0.79</v>
      </c>
      <c r="N105" s="28">
        <v>0.79</v>
      </c>
      <c r="O105" s="1">
        <v>0.81</v>
      </c>
      <c r="P105" s="2">
        <f>AVERAGE('Industry Averages'!$H105,L105:O105)</f>
        <v>0.8204530526999019</v>
      </c>
    </row>
    <row r="106" spans="1:16" s="3" customFormat="1" ht="15.75">
      <c r="A106" s="19" t="s">
        <v>113</v>
      </c>
      <c r="B106" s="1">
        <v>42185</v>
      </c>
      <c r="C106" s="2">
        <v>1.1216022003226602</v>
      </c>
      <c r="D106" s="4">
        <v>0.28359212594916056</v>
      </c>
      <c r="E106" s="4">
        <v>0.1221657752925594</v>
      </c>
      <c r="F106" s="2">
        <f t="shared" si="2"/>
        <v>0.927183028765456</v>
      </c>
      <c r="G106" s="4">
        <v>0.06609912793010451</v>
      </c>
      <c r="H106" s="2">
        <f>F106/(1-G106)</f>
        <v>0.9928066848363145</v>
      </c>
      <c r="I106" s="5">
        <v>0.3844556888559662</v>
      </c>
      <c r="J106" s="4">
        <v>0.3323886254745889</v>
      </c>
      <c r="K106" s="34">
        <v>0.1312835551213531</v>
      </c>
      <c r="L106" s="28">
        <v>0.96</v>
      </c>
      <c r="M106" s="12">
        <v>0.92</v>
      </c>
      <c r="N106" s="28">
        <v>0.92</v>
      </c>
      <c r="O106" s="1">
        <v>0.88</v>
      </c>
      <c r="P106" s="2">
        <f>AVERAGE('Industry Averages'!$H106,L106:O106)</f>
        <v>0.9345613369672628</v>
      </c>
    </row>
  </sheetData>
  <sheetProtection/>
  <mergeCells count="12">
    <mergeCell ref="H1:H7"/>
    <mergeCell ref="B7:G7"/>
    <mergeCell ref="B3:E3"/>
    <mergeCell ref="F3:G3"/>
    <mergeCell ref="I1:K1"/>
    <mergeCell ref="I2:K7"/>
    <mergeCell ref="L9:P9"/>
    <mergeCell ref="B1:G1"/>
    <mergeCell ref="B2:G2"/>
    <mergeCell ref="B4:G4"/>
    <mergeCell ref="B5:G5"/>
    <mergeCell ref="B6:G6"/>
  </mergeCells>
  <hyperlinks>
    <hyperlink ref="B2" r:id="rId1" display="Aswath Damodaran, adamodar@stern.nyu.edu"/>
    <hyperlink ref="B4" r:id="rId2" display="http://www.damodaran.com"/>
    <hyperlink ref="B5" r:id="rId3" display="http://www.stern.nyu.edu/~adamodar/New_Home_Page/data.html"/>
    <hyperlink ref="B6" r:id="rId4" display="http://www.stern.nyu.edu/~adamodar/pc/datasets/indname.xls"/>
    <hyperlink ref="B7" r:id="rId5" display="http://www.stern.nyu.edu/~adamodar/New_Home_Page/datafile/variable.htm"/>
    <hyperlink ref="H1:H7" r:id="rId6" display="YouTube Video explaining estimation choices and process."/>
  </hyperlinks>
  <printOptions/>
  <pageMargins left="0.75" right="0.75" top="1" bottom="1" header="0.5" footer="0.5"/>
  <pageSetup orientation="landscape" scale="60"/>
  <headerFooter alignWithMargins="0">
    <oddHeader>&amp;L&amp;"Calibri,Regular"&amp;K000000Global&amp;C&amp;"Calibri,Regular"&amp;K000000Beta by Sector&amp;R&amp;"Calibri,Regular"&amp;K000000January 2019</oddHeader>
  </headerFooter>
  <legacyDrawing r:id="rId7"/>
  <tableParts>
    <tablePart r:id="rId8"/>
  </tableParts>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00390625" defaultRowHeight="15.75"/>
  <sheetData>
    <row r="1" ht="15.75">
      <c r="A1" t="s">
        <v>117</v>
      </c>
    </row>
    <row r="2" ht="15.75">
      <c r="A2" t="s">
        <v>115</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Stern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Microsoft Office User</cp:lastModifiedBy>
  <cp:lastPrinted>2019-01-14T01:30:27Z</cp:lastPrinted>
  <dcterms:created xsi:type="dcterms:W3CDTF">2014-01-06T21:28:12Z</dcterms:created>
  <dcterms:modified xsi:type="dcterms:W3CDTF">2022-01-14T19:48:25Z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